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евкина\Мои документы\Бюджет 2024 - 2026\Публичные слушания к годовому отчету по исполнению бюджета 2024 год\по исполнению бюджета  2024год\"/>
    </mc:Choice>
  </mc:AlternateContent>
  <xr:revisionPtr revIDLastSave="0" documentId="13_ncr:1_{ABBC7DC3-FDA3-4F85-BC77-89F13A8DA116}" xr6:coauthVersionLast="47" xr6:coauthVersionMax="47" xr10:uidLastSave="{00000000-0000-0000-0000-000000000000}"/>
  <bookViews>
    <workbookView xWindow="-120" yWindow="-120" windowWidth="29040" windowHeight="15840" tabRatio="960" activeTab="3" xr2:uid="{00000000-000D-0000-FFFF-FFFF00000000}"/>
  </bookViews>
  <sheets>
    <sheet name="Приложение 1(Доходы)" sheetId="28" r:id="rId1"/>
    <sheet name="Приложение 2 (вед стр расходы)" sheetId="25" r:id="rId2"/>
    <sheet name="Приложение 3(раз и подр расход)" sheetId="27" r:id="rId3"/>
    <sheet name="Приложение 4(источники)" sheetId="21" r:id="rId4"/>
  </sheets>
  <definedNames>
    <definedName name="_xlnm._FilterDatabase" localSheetId="0" hidden="1">'Приложение 1(Доходы)'!$A$11:$L$152</definedName>
    <definedName name="_xlnm._FilterDatabase" localSheetId="1" hidden="1">'Приложение 2 (вед стр расходы)'!$A$1:$N$528</definedName>
    <definedName name="_xlnm._FilterDatabase" localSheetId="2" hidden="1">'Приложение 3(раз и подр расход)'!$A$1:$H$48</definedName>
    <definedName name="Z_146E8F15_80AC_4549_8E02_D6058BD21F29_.wvu.FilterData" localSheetId="1" hidden="1">'Приложение 2 (вед стр расходы)'!$A$1:$N$528</definedName>
    <definedName name="Z_146E8F15_80AC_4549_8E02_D6058BD21F29_.wvu.FilterData" localSheetId="2" hidden="1">'Приложение 3(раз и подр расход)'!$A$1:$H$48</definedName>
    <definedName name="Z_2EE6EB00_C2BB_404A_98A6_E66B3D281ECF_.wvu.FilterData" localSheetId="1" hidden="1">'Приложение 2 (вед стр расходы)'!$A$6:$N$306</definedName>
    <definedName name="Z_2EE6EB00_C2BB_404A_98A6_E66B3D281ECF_.wvu.FilterData" localSheetId="2" hidden="1">'Приложение 3(раз и подр расход)'!$A$6:$H$46</definedName>
    <definedName name="Z_D2A2E364_7F41_4DF0_B445_F266635B8190_.wvu.FilterData" localSheetId="1" hidden="1">'Приложение 2 (вед стр расходы)'!$A$1:$N$528</definedName>
    <definedName name="Z_D2A2E364_7F41_4DF0_B445_F266635B8190_.wvu.FilterData" localSheetId="2" hidden="1">'Приложение 3(раз и подр расход)'!$A$1:$H$48</definedName>
    <definedName name="_xlnm.Print_Titles" localSheetId="0">'Приложение 1(Доходы)'!$10:$11</definedName>
    <definedName name="_xlnm.Print_Titles" localSheetId="3">'Приложение 4(источники)'!$17:$17</definedName>
    <definedName name="_xlnm.Print_Area" localSheetId="0">'Приложение 1(Доходы)'!$A$1:$G$153</definedName>
    <definedName name="_xlnm.Print_Area" localSheetId="3">'Приложение 4(источники)'!$A$1:$E$65</definedName>
  </definedNames>
  <calcPr calcId="191029"/>
  <customWorkbookViews>
    <customWorkbookView name="Сазонова Инна Сергеевна - Личное представление" guid="{2EE6EB00-C2BB-404A-98A6-E66B3D281ECF}" mergeInterval="0" personalView="1" maximized="1" xWindow="1" yWindow="1" windowWidth="1916" windowHeight="850" tabRatio="960" activeSheetId="3"/>
    <customWorkbookView name="Murashov - Личное представление" guid="{146E8F15-80AC-4549-8E02-D6058BD21F29}" mergeInterval="0" personalView="1" maximized="1" xWindow="1" yWindow="1" windowWidth="1276" windowHeight="794" tabRatio="960" activeSheetId="3"/>
    <customWorkbookView name="Цыплова Таисия Васильевна - Личное представление" guid="{D2A2E364-7F41-4DF0-B445-F266635B8190}" mergeInterval="0" personalView="1" maximized="1" xWindow="1" yWindow="1" windowWidth="1916" windowHeight="850" tabRatio="960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15" i="25" l="1"/>
  <c r="N164" i="25"/>
  <c r="L163" i="25"/>
  <c r="L162" i="25" s="1"/>
  <c r="K163" i="25"/>
  <c r="K162" i="25" s="1"/>
  <c r="K161" i="25" s="1"/>
  <c r="J163" i="25"/>
  <c r="J162" i="25" s="1"/>
  <c r="J161" i="25" s="1"/>
  <c r="M164" i="25"/>
  <c r="L109" i="25"/>
  <c r="L108" i="25" s="1"/>
  <c r="K109" i="25"/>
  <c r="K108" i="25" s="1"/>
  <c r="J109" i="25"/>
  <c r="N110" i="25"/>
  <c r="M110" i="25"/>
  <c r="N412" i="25"/>
  <c r="N411" i="25"/>
  <c r="N410" i="25"/>
  <c r="M412" i="25"/>
  <c r="J411" i="25"/>
  <c r="M411" i="25" s="1"/>
  <c r="L392" i="25"/>
  <c r="L391" i="25" s="1"/>
  <c r="K392" i="25"/>
  <c r="K391" i="25" s="1"/>
  <c r="J392" i="25"/>
  <c r="J391" i="25" s="1"/>
  <c r="L395" i="25"/>
  <c r="L394" i="25" s="1"/>
  <c r="K395" i="25"/>
  <c r="K394" i="25" s="1"/>
  <c r="J395" i="25"/>
  <c r="J394" i="25" s="1"/>
  <c r="M396" i="25"/>
  <c r="M393" i="25"/>
  <c r="N396" i="25"/>
  <c r="N393" i="25"/>
  <c r="M109" i="25" l="1"/>
  <c r="N162" i="25"/>
  <c r="M163" i="25"/>
  <c r="N163" i="25"/>
  <c r="L161" i="25"/>
  <c r="M162" i="25"/>
  <c r="N108" i="25"/>
  <c r="J108" i="25"/>
  <c r="M108" i="25" s="1"/>
  <c r="N109" i="25"/>
  <c r="J410" i="25"/>
  <c r="M410" i="25" s="1"/>
  <c r="N392" i="25"/>
  <c r="K390" i="25"/>
  <c r="M392" i="25"/>
  <c r="J390" i="25"/>
  <c r="L390" i="25"/>
  <c r="M391" i="25"/>
  <c r="N391" i="25"/>
  <c r="N395" i="25"/>
  <c r="M395" i="25"/>
  <c r="M394" i="25"/>
  <c r="N394" i="25"/>
  <c r="N161" i="25" l="1"/>
  <c r="M161" i="25"/>
  <c r="M390" i="25"/>
  <c r="N390" i="25"/>
  <c r="K342" i="25" l="1"/>
  <c r="L342" i="25"/>
  <c r="J342" i="25"/>
  <c r="L340" i="25"/>
  <c r="K340" i="25"/>
  <c r="J340" i="25"/>
  <c r="N341" i="25"/>
  <c r="M341" i="25"/>
  <c r="N340" i="25" l="1"/>
  <c r="M340" i="25"/>
  <c r="L204" i="25"/>
  <c r="L203" i="25" s="1"/>
  <c r="L202" i="25" s="1"/>
  <c r="K204" i="25"/>
  <c r="K203" i="25" s="1"/>
  <c r="J204" i="25"/>
  <c r="J203" i="25" s="1"/>
  <c r="J202" i="25" s="1"/>
  <c r="J201" i="25" s="1"/>
  <c r="N205" i="25"/>
  <c r="M205" i="25"/>
  <c r="L179" i="25"/>
  <c r="L178" i="25" s="1"/>
  <c r="L177" i="25" s="1"/>
  <c r="L176" i="25" s="1"/>
  <c r="K179" i="25"/>
  <c r="K178" i="25" s="1"/>
  <c r="J179" i="25"/>
  <c r="J178" i="25" s="1"/>
  <c r="J177" i="25" s="1"/>
  <c r="J176" i="25" s="1"/>
  <c r="N180" i="25"/>
  <c r="M180" i="25"/>
  <c r="M204" i="25" l="1"/>
  <c r="N204" i="25"/>
  <c r="M202" i="25"/>
  <c r="L201" i="25"/>
  <c r="M203" i="25"/>
  <c r="N203" i="25"/>
  <c r="K202" i="25"/>
  <c r="M179" i="25"/>
  <c r="N179" i="25"/>
  <c r="M176" i="25"/>
  <c r="M178" i="25"/>
  <c r="M177" i="25"/>
  <c r="N178" i="25"/>
  <c r="K177" i="25"/>
  <c r="M201" i="25" l="1"/>
  <c r="N202" i="25"/>
  <c r="K201" i="25"/>
  <c r="N177" i="25"/>
  <c r="K176" i="25"/>
  <c r="N201" i="25" l="1"/>
  <c r="N176" i="25"/>
  <c r="N133" i="25" l="1"/>
  <c r="L132" i="25"/>
  <c r="L131" i="25" s="1"/>
  <c r="L130" i="25" s="1"/>
  <c r="K132" i="25"/>
  <c r="K131" i="25" s="1"/>
  <c r="K130" i="25" s="1"/>
  <c r="K129" i="25" s="1"/>
  <c r="J132" i="25"/>
  <c r="J131" i="25" s="1"/>
  <c r="J130" i="25" s="1"/>
  <c r="J129" i="25" s="1"/>
  <c r="M133" i="25"/>
  <c r="N104" i="25"/>
  <c r="M104" i="25"/>
  <c r="L103" i="25"/>
  <c r="K103" i="25"/>
  <c r="J103" i="25"/>
  <c r="G88" i="28"/>
  <c r="F88" i="28"/>
  <c r="G89" i="28"/>
  <c r="F89" i="28"/>
  <c r="L35" i="25"/>
  <c r="L34" i="25" s="1"/>
  <c r="K35" i="25"/>
  <c r="K34" i="25" s="1"/>
  <c r="J35" i="25"/>
  <c r="J34" i="25" s="1"/>
  <c r="L32" i="25"/>
  <c r="L31" i="25" s="1"/>
  <c r="K32" i="25"/>
  <c r="K31" i="25" s="1"/>
  <c r="J32" i="25"/>
  <c r="J31" i="25" s="1"/>
  <c r="L26" i="25"/>
  <c r="K26" i="25"/>
  <c r="J26" i="25"/>
  <c r="L28" i="25"/>
  <c r="K28" i="25"/>
  <c r="J28" i="25"/>
  <c r="N36" i="25"/>
  <c r="N33" i="25"/>
  <c r="N29" i="25"/>
  <c r="N27" i="25"/>
  <c r="M36" i="25"/>
  <c r="M33" i="25"/>
  <c r="M29" i="25"/>
  <c r="M27" i="25"/>
  <c r="N130" i="25" l="1"/>
  <c r="M132" i="25"/>
  <c r="N131" i="25"/>
  <c r="N132" i="25"/>
  <c r="M130" i="25"/>
  <c r="L129" i="25"/>
  <c r="N129" i="25" s="1"/>
  <c r="M131" i="25"/>
  <c r="M28" i="25"/>
  <c r="N103" i="25"/>
  <c r="M103" i="25"/>
  <c r="K25" i="25"/>
  <c r="K24" i="25" s="1"/>
  <c r="L25" i="25"/>
  <c r="L24" i="25" s="1"/>
  <c r="N26" i="25"/>
  <c r="N35" i="25"/>
  <c r="N28" i="25"/>
  <c r="J30" i="25"/>
  <c r="M35" i="25"/>
  <c r="J25" i="25"/>
  <c r="J24" i="25" s="1"/>
  <c r="N31" i="25"/>
  <c r="K30" i="25"/>
  <c r="M31" i="25"/>
  <c r="N32" i="25"/>
  <c r="M32" i="25"/>
  <c r="M26" i="25"/>
  <c r="L30" i="25"/>
  <c r="M34" i="25"/>
  <c r="N34" i="25"/>
  <c r="M129" i="25" l="1"/>
  <c r="K23" i="25"/>
  <c r="N30" i="25"/>
  <c r="M25" i="25"/>
  <c r="N25" i="25"/>
  <c r="M24" i="25"/>
  <c r="L23" i="25"/>
  <c r="J23" i="25"/>
  <c r="N24" i="25"/>
  <c r="M30" i="25"/>
  <c r="N23" i="25" l="1"/>
  <c r="M23" i="25"/>
  <c r="E83" i="28" l="1"/>
  <c r="D83" i="28"/>
  <c r="C83" i="28"/>
  <c r="E142" i="28"/>
  <c r="D142" i="28"/>
  <c r="C142" i="28"/>
  <c r="G143" i="28"/>
  <c r="F143" i="28"/>
  <c r="G123" i="28"/>
  <c r="E122" i="28"/>
  <c r="D122" i="28"/>
  <c r="C122" i="28"/>
  <c r="F123" i="28"/>
  <c r="E58" i="28"/>
  <c r="D58" i="28"/>
  <c r="C58" i="28"/>
  <c r="E48" i="28"/>
  <c r="G66" i="28"/>
  <c r="F66" i="28"/>
  <c r="G142" i="28" l="1"/>
  <c r="F142" i="28"/>
  <c r="G122" i="28"/>
  <c r="F122" i="28"/>
  <c r="E51" i="28"/>
  <c r="D51" i="28"/>
  <c r="C51" i="28"/>
  <c r="F51" i="28" l="1"/>
  <c r="G51" i="28"/>
  <c r="G52" i="28"/>
  <c r="F52" i="28"/>
  <c r="E15" i="28"/>
  <c r="D15" i="28"/>
  <c r="C15" i="28"/>
  <c r="F21" i="28"/>
  <c r="G21" i="28"/>
  <c r="D131" i="28"/>
  <c r="E131" i="28"/>
  <c r="E114" i="28"/>
  <c r="D114" i="28"/>
  <c r="G115" i="28"/>
  <c r="F115" i="28"/>
  <c r="C114" i="28"/>
  <c r="F114" i="28" l="1"/>
  <c r="G114" i="28"/>
  <c r="L514" i="25" l="1"/>
  <c r="L513" i="25" s="1"/>
  <c r="K514" i="25"/>
  <c r="K513" i="25" s="1"/>
  <c r="M515" i="25"/>
  <c r="J514" i="25"/>
  <c r="J513" i="25" s="1"/>
  <c r="J494" i="25"/>
  <c r="J493" i="25" s="1"/>
  <c r="J492" i="25" s="1"/>
  <c r="L485" i="25"/>
  <c r="L484" i="25" s="1"/>
  <c r="K485" i="25"/>
  <c r="K484" i="25" s="1"/>
  <c r="N486" i="25"/>
  <c r="M486" i="25"/>
  <c r="J485" i="25"/>
  <c r="J484" i="25" s="1"/>
  <c r="J483" i="25" s="1"/>
  <c r="L464" i="25"/>
  <c r="L463" i="25" s="1"/>
  <c r="L462" i="25" s="1"/>
  <c r="K464" i="25"/>
  <c r="K463" i="25" s="1"/>
  <c r="K462" i="25" s="1"/>
  <c r="N465" i="25"/>
  <c r="N461" i="25"/>
  <c r="M465" i="25"/>
  <c r="M461" i="25"/>
  <c r="J464" i="25"/>
  <c r="J463" i="25" s="1"/>
  <c r="J462" i="25" s="1"/>
  <c r="L388" i="25"/>
  <c r="K388" i="25"/>
  <c r="N389" i="25"/>
  <c r="M389" i="25"/>
  <c r="J388" i="25"/>
  <c r="L363" i="25"/>
  <c r="K363" i="25"/>
  <c r="J363" i="25"/>
  <c r="L350" i="25"/>
  <c r="L349" i="25" s="1"/>
  <c r="K350" i="25"/>
  <c r="K349" i="25" s="1"/>
  <c r="J350" i="25"/>
  <c r="J349" i="25" s="1"/>
  <c r="N351" i="25"/>
  <c r="M351" i="25"/>
  <c r="N287" i="25"/>
  <c r="M287" i="25"/>
  <c r="L286" i="25"/>
  <c r="L285" i="25" s="1"/>
  <c r="L284" i="25" s="1"/>
  <c r="K286" i="25"/>
  <c r="K285" i="25" s="1"/>
  <c r="K284" i="25" s="1"/>
  <c r="J286" i="25"/>
  <c r="J285" i="25" s="1"/>
  <c r="J284" i="25" s="1"/>
  <c r="N273" i="25"/>
  <c r="M273" i="25"/>
  <c r="L272" i="25"/>
  <c r="L271" i="25" s="1"/>
  <c r="K272" i="25"/>
  <c r="K271" i="25" s="1"/>
  <c r="J272" i="25"/>
  <c r="J271" i="25" s="1"/>
  <c r="J261" i="25"/>
  <c r="N246" i="25"/>
  <c r="M246" i="25"/>
  <c r="L245" i="25"/>
  <c r="L244" i="25" s="1"/>
  <c r="K245" i="25"/>
  <c r="K244" i="25" s="1"/>
  <c r="J245" i="25"/>
  <c r="J244" i="25" s="1"/>
  <c r="J242" i="25"/>
  <c r="J241" i="25" s="1"/>
  <c r="N230" i="25"/>
  <c r="M230" i="25"/>
  <c r="L229" i="25"/>
  <c r="L227" i="25" s="1"/>
  <c r="L225" i="25" s="1"/>
  <c r="L228" i="25"/>
  <c r="L226" i="25" s="1"/>
  <c r="K229" i="25"/>
  <c r="K227" i="25" s="1"/>
  <c r="K225" i="25" s="1"/>
  <c r="K228" i="25"/>
  <c r="K226" i="25" s="1"/>
  <c r="J229" i="25"/>
  <c r="J227" i="25" s="1"/>
  <c r="J225" i="25" s="1"/>
  <c r="J228" i="25"/>
  <c r="M228" i="25" l="1"/>
  <c r="M513" i="25"/>
  <c r="N514" i="25"/>
  <c r="M514" i="25"/>
  <c r="N513" i="25"/>
  <c r="M485" i="25"/>
  <c r="N460" i="25"/>
  <c r="M484" i="25"/>
  <c r="L483" i="25"/>
  <c r="M483" i="25" s="1"/>
  <c r="N485" i="25"/>
  <c r="N484" i="25"/>
  <c r="K483" i="25"/>
  <c r="M460" i="25"/>
  <c r="M463" i="25"/>
  <c r="N388" i="25"/>
  <c r="M464" i="25"/>
  <c r="N463" i="25"/>
  <c r="N464" i="25"/>
  <c r="M388" i="25"/>
  <c r="J240" i="25"/>
  <c r="M350" i="25"/>
  <c r="N350" i="25"/>
  <c r="N349" i="25"/>
  <c r="M349" i="25"/>
  <c r="M285" i="25"/>
  <c r="N285" i="25"/>
  <c r="M286" i="25"/>
  <c r="N286" i="25"/>
  <c r="M271" i="25"/>
  <c r="N271" i="25"/>
  <c r="N272" i="25"/>
  <c r="M272" i="25"/>
  <c r="M244" i="25"/>
  <c r="N226" i="25"/>
  <c r="M229" i="25"/>
  <c r="N244" i="25"/>
  <c r="M245" i="25"/>
  <c r="N245" i="25"/>
  <c r="N228" i="25"/>
  <c r="N225" i="25"/>
  <c r="M225" i="25"/>
  <c r="N227" i="25"/>
  <c r="M227" i="25"/>
  <c r="N229" i="25"/>
  <c r="J226" i="25"/>
  <c r="M226" i="25" s="1"/>
  <c r="M462" i="25" l="1"/>
  <c r="N483" i="25"/>
  <c r="N462" i="25"/>
  <c r="N193" i="25" l="1"/>
  <c r="M193" i="25"/>
  <c r="L192" i="25"/>
  <c r="L191" i="25" s="1"/>
  <c r="L190" i="25" s="1"/>
  <c r="L189" i="25" s="1"/>
  <c r="L188" i="25" s="1"/>
  <c r="K192" i="25"/>
  <c r="K191" i="25" s="1"/>
  <c r="K190" i="25" s="1"/>
  <c r="K189" i="25" s="1"/>
  <c r="K188" i="25" s="1"/>
  <c r="J192" i="25"/>
  <c r="J191" i="25" s="1"/>
  <c r="J190" i="25" s="1"/>
  <c r="J189" i="25" s="1"/>
  <c r="J188" i="25" s="1"/>
  <c r="N171" i="25"/>
  <c r="M171" i="25"/>
  <c r="L170" i="25"/>
  <c r="L169" i="25" s="1"/>
  <c r="K170" i="25"/>
  <c r="K169" i="25" s="1"/>
  <c r="J170" i="25"/>
  <c r="J169" i="25" s="1"/>
  <c r="N159" i="25"/>
  <c r="M159" i="25"/>
  <c r="L158" i="25"/>
  <c r="L157" i="25" s="1"/>
  <c r="L156" i="25" s="1"/>
  <c r="K158" i="25"/>
  <c r="K157" i="25" s="1"/>
  <c r="K156" i="25" s="1"/>
  <c r="J158" i="25"/>
  <c r="J157" i="25" s="1"/>
  <c r="J156" i="25" s="1"/>
  <c r="N125" i="25"/>
  <c r="N123" i="25"/>
  <c r="M125" i="25"/>
  <c r="M123" i="25"/>
  <c r="L124" i="25"/>
  <c r="K124" i="25"/>
  <c r="L122" i="25"/>
  <c r="K122" i="25"/>
  <c r="J124" i="25"/>
  <c r="J122" i="25"/>
  <c r="N107" i="25"/>
  <c r="M107" i="25"/>
  <c r="L105" i="25"/>
  <c r="K105" i="25"/>
  <c r="J105" i="25"/>
  <c r="L96" i="25"/>
  <c r="L95" i="25" s="1"/>
  <c r="K96" i="25"/>
  <c r="K95" i="25" s="1"/>
  <c r="N21" i="25"/>
  <c r="M21" i="25"/>
  <c r="L92" i="25"/>
  <c r="L91" i="25" s="1"/>
  <c r="K92" i="25"/>
  <c r="K91" i="25" s="1"/>
  <c r="L88" i="25"/>
  <c r="L87" i="25" s="1"/>
  <c r="K88" i="25"/>
  <c r="K87" i="25" s="1"/>
  <c r="N97" i="25"/>
  <c r="N93" i="25"/>
  <c r="N89" i="25"/>
  <c r="M97" i="25"/>
  <c r="M93" i="25"/>
  <c r="M89" i="25"/>
  <c r="N85" i="25"/>
  <c r="M85" i="25"/>
  <c r="K84" i="25"/>
  <c r="L84" i="25"/>
  <c r="L83" i="25" s="1"/>
  <c r="M191" i="25" l="1"/>
  <c r="M188" i="25"/>
  <c r="M189" i="25"/>
  <c r="M192" i="25"/>
  <c r="M190" i="25"/>
  <c r="N189" i="25"/>
  <c r="N191" i="25"/>
  <c r="N190" i="25"/>
  <c r="N188" i="25"/>
  <c r="N192" i="25"/>
  <c r="M169" i="25"/>
  <c r="N157" i="25"/>
  <c r="M170" i="25"/>
  <c r="N169" i="25"/>
  <c r="N170" i="25"/>
  <c r="M157" i="25"/>
  <c r="M158" i="25"/>
  <c r="N158" i="25"/>
  <c r="K155" i="25"/>
  <c r="K154" i="25" s="1"/>
  <c r="N124" i="25"/>
  <c r="J121" i="25"/>
  <c r="N122" i="25"/>
  <c r="M122" i="25"/>
  <c r="M124" i="25"/>
  <c r="K121" i="25"/>
  <c r="L121" i="25"/>
  <c r="N84" i="25"/>
  <c r="L94" i="25"/>
  <c r="N96" i="25"/>
  <c r="N95" i="25"/>
  <c r="K94" i="25"/>
  <c r="L90" i="25"/>
  <c r="N91" i="25"/>
  <c r="K90" i="25"/>
  <c r="N92" i="25"/>
  <c r="L86" i="25"/>
  <c r="N87" i="25"/>
  <c r="K86" i="25"/>
  <c r="N88" i="25"/>
  <c r="L82" i="25"/>
  <c r="K83" i="25"/>
  <c r="K82" i="25" s="1"/>
  <c r="L56" i="25"/>
  <c r="L55" i="25" s="1"/>
  <c r="K56" i="25"/>
  <c r="K55" i="25" s="1"/>
  <c r="N57" i="25"/>
  <c r="M57" i="25"/>
  <c r="J56" i="25"/>
  <c r="J55" i="25" s="1"/>
  <c r="J96" i="25"/>
  <c r="J92" i="25"/>
  <c r="J91" i="25" s="1"/>
  <c r="J90" i="25" s="1"/>
  <c r="J88" i="25"/>
  <c r="J87" i="25" s="1"/>
  <c r="J86" i="25" s="1"/>
  <c r="J84" i="25"/>
  <c r="J83" i="25" s="1"/>
  <c r="J82" i="25" s="1"/>
  <c r="L155" i="25" l="1"/>
  <c r="N156" i="25"/>
  <c r="M156" i="25"/>
  <c r="J155" i="25"/>
  <c r="J154" i="25" s="1"/>
  <c r="N90" i="25"/>
  <c r="M121" i="25"/>
  <c r="N121" i="25"/>
  <c r="N94" i="25"/>
  <c r="M91" i="25"/>
  <c r="M83" i="25"/>
  <c r="M88" i="25"/>
  <c r="M90" i="25"/>
  <c r="M86" i="25"/>
  <c r="J95" i="25"/>
  <c r="M96" i="25"/>
  <c r="M87" i="25"/>
  <c r="M92" i="25"/>
  <c r="M84" i="25"/>
  <c r="K81" i="25"/>
  <c r="N86" i="25"/>
  <c r="M82" i="25"/>
  <c r="L81" i="25"/>
  <c r="N83" i="25"/>
  <c r="N82" i="25"/>
  <c r="M55" i="25"/>
  <c r="N55" i="25"/>
  <c r="N56" i="25"/>
  <c r="M56" i="25"/>
  <c r="L154" i="25" l="1"/>
  <c r="N155" i="25"/>
  <c r="M155" i="25"/>
  <c r="J94" i="25"/>
  <c r="J81" i="25" s="1"/>
  <c r="M95" i="25"/>
  <c r="N81" i="25"/>
  <c r="M81" i="25" l="1"/>
  <c r="M94" i="25"/>
  <c r="L20" i="25" l="1"/>
  <c r="K20" i="25"/>
  <c r="K19" i="25" s="1"/>
  <c r="J20" i="25"/>
  <c r="J19" i="25" s="1"/>
  <c r="L19" i="25" l="1"/>
  <c r="N20" i="25"/>
  <c r="M20" i="25"/>
  <c r="N19" i="25" l="1"/>
  <c r="M19" i="25"/>
  <c r="E151" i="28"/>
  <c r="E150" i="28" s="1"/>
  <c r="D151" i="28"/>
  <c r="D150" i="28" s="1"/>
  <c r="C151" i="28"/>
  <c r="C150" i="28" s="1"/>
  <c r="E148" i="28"/>
  <c r="D148" i="28"/>
  <c r="C148" i="28"/>
  <c r="G149" i="28"/>
  <c r="F149" i="28"/>
  <c r="K458" i="25"/>
  <c r="L136" i="25"/>
  <c r="N18" i="25" l="1"/>
  <c r="M18" i="25"/>
  <c r="N512" i="25"/>
  <c r="M512" i="25"/>
  <c r="L511" i="25"/>
  <c r="L510" i="25" s="1"/>
  <c r="K511" i="25"/>
  <c r="K510" i="25" s="1"/>
  <c r="J511" i="25"/>
  <c r="J510" i="25" s="1"/>
  <c r="N428" i="25"/>
  <c r="M428" i="25"/>
  <c r="L427" i="25"/>
  <c r="L426" i="25" s="1"/>
  <c r="K427" i="25"/>
  <c r="K426" i="25" s="1"/>
  <c r="K425" i="25" s="1"/>
  <c r="J427" i="25"/>
  <c r="J426" i="25" s="1"/>
  <c r="J425" i="25" s="1"/>
  <c r="L417" i="25"/>
  <c r="L416" i="25" s="1"/>
  <c r="N348" i="25"/>
  <c r="M348" i="25"/>
  <c r="L347" i="25"/>
  <c r="L346" i="25" s="1"/>
  <c r="K347" i="25"/>
  <c r="K346" i="25" s="1"/>
  <c r="J347" i="25"/>
  <c r="J346" i="25" s="1"/>
  <c r="L269" i="25"/>
  <c r="L268" i="25" s="1"/>
  <c r="K269" i="25"/>
  <c r="N270" i="25"/>
  <c r="M270" i="25"/>
  <c r="J269" i="25"/>
  <c r="J268" i="25" s="1"/>
  <c r="N511" i="25" l="1"/>
  <c r="N510" i="25"/>
  <c r="M510" i="25"/>
  <c r="M511" i="25"/>
  <c r="L425" i="25"/>
  <c r="N426" i="25"/>
  <c r="M426" i="25"/>
  <c r="M427" i="25"/>
  <c r="N427" i="25"/>
  <c r="N269" i="25"/>
  <c r="N347" i="25"/>
  <c r="M346" i="25"/>
  <c r="M347" i="25"/>
  <c r="N346" i="25"/>
  <c r="M269" i="25"/>
  <c r="K268" i="25"/>
  <c r="N268" i="25" s="1"/>
  <c r="M268" i="25"/>
  <c r="N425" i="25" l="1"/>
  <c r="M425" i="25"/>
  <c r="L17" i="25" l="1"/>
  <c r="K17" i="25"/>
  <c r="K16" i="25" s="1"/>
  <c r="N210" i="25"/>
  <c r="M210" i="25"/>
  <c r="L209" i="25"/>
  <c r="L208" i="25" s="1"/>
  <c r="L207" i="25" s="1"/>
  <c r="L206" i="25" s="1"/>
  <c r="K209" i="25"/>
  <c r="K208" i="25" s="1"/>
  <c r="K207" i="25" s="1"/>
  <c r="K206" i="25" s="1"/>
  <c r="J209" i="25"/>
  <c r="J208" i="25" s="1"/>
  <c r="J207" i="25" s="1"/>
  <c r="J206" i="25" s="1"/>
  <c r="L184" i="25"/>
  <c r="L183" i="25" s="1"/>
  <c r="L182" i="25" s="1"/>
  <c r="L181" i="25" s="1"/>
  <c r="L175" i="25" s="1"/>
  <c r="K184" i="25"/>
  <c r="K183" i="25" s="1"/>
  <c r="K182" i="25" s="1"/>
  <c r="K181" i="25" s="1"/>
  <c r="K175" i="25" s="1"/>
  <c r="N174" i="25"/>
  <c r="M174" i="25"/>
  <c r="J184" i="25"/>
  <c r="L173" i="25"/>
  <c r="L172" i="25" s="1"/>
  <c r="K173" i="25"/>
  <c r="K172" i="25" s="1"/>
  <c r="J173" i="25"/>
  <c r="J172" i="25" s="1"/>
  <c r="J140" i="25"/>
  <c r="N73" i="25"/>
  <c r="N71" i="25"/>
  <c r="M73" i="25"/>
  <c r="M71" i="25"/>
  <c r="L70" i="25"/>
  <c r="K70" i="25"/>
  <c r="L72" i="25"/>
  <c r="K72" i="25"/>
  <c r="J70" i="25"/>
  <c r="J72" i="25"/>
  <c r="J17" i="25"/>
  <c r="J16" i="25" s="1"/>
  <c r="J200" i="25" l="1"/>
  <c r="K200" i="25"/>
  <c r="L200" i="25"/>
  <c r="F27" i="27" s="1"/>
  <c r="L16" i="25"/>
  <c r="N17" i="25"/>
  <c r="M17" i="25"/>
  <c r="J69" i="25"/>
  <c r="M206" i="25"/>
  <c r="M208" i="25"/>
  <c r="N207" i="25"/>
  <c r="N209" i="25"/>
  <c r="M207" i="25"/>
  <c r="M209" i="25"/>
  <c r="N206" i="25"/>
  <c r="N208" i="25"/>
  <c r="N181" i="25"/>
  <c r="N182" i="25"/>
  <c r="J183" i="25"/>
  <c r="J182" i="25" s="1"/>
  <c r="M172" i="25"/>
  <c r="N173" i="25"/>
  <c r="N172" i="25"/>
  <c r="M173" i="25"/>
  <c r="N72" i="25"/>
  <c r="N70" i="25"/>
  <c r="M70" i="25"/>
  <c r="M72" i="25"/>
  <c r="L69" i="25"/>
  <c r="K69" i="25"/>
  <c r="G105" i="28"/>
  <c r="F105" i="28"/>
  <c r="E104" i="28"/>
  <c r="F26" i="27" l="1"/>
  <c r="K199" i="25"/>
  <c r="E27" i="27"/>
  <c r="E26" i="27" s="1"/>
  <c r="J199" i="25"/>
  <c r="D27" i="27"/>
  <c r="D26" i="27" s="1"/>
  <c r="M200" i="25"/>
  <c r="N200" i="25"/>
  <c r="L199" i="25"/>
  <c r="M16" i="25"/>
  <c r="N16" i="25"/>
  <c r="N175" i="25"/>
  <c r="J181" i="25"/>
  <c r="J175" i="25" s="1"/>
  <c r="M182" i="25"/>
  <c r="M154" i="25"/>
  <c r="M69" i="25"/>
  <c r="N69" i="25"/>
  <c r="C45" i="28"/>
  <c r="D45" i="28"/>
  <c r="E45" i="28"/>
  <c r="D104" i="28"/>
  <c r="G104" i="28" s="1"/>
  <c r="C104" i="28"/>
  <c r="F104" i="28" s="1"/>
  <c r="C26" i="28"/>
  <c r="G145" i="28"/>
  <c r="F145" i="28"/>
  <c r="E144" i="28"/>
  <c r="D144" i="28"/>
  <c r="C144" i="28"/>
  <c r="H27" i="27" l="1"/>
  <c r="G26" i="27"/>
  <c r="H26" i="27"/>
  <c r="G27" i="27"/>
  <c r="N199" i="25"/>
  <c r="M199" i="25"/>
  <c r="N154" i="25"/>
  <c r="M181" i="25"/>
  <c r="M175" i="25"/>
  <c r="F45" i="28"/>
  <c r="G45" i="28"/>
  <c r="F144" i="28"/>
  <c r="G144" i="28"/>
  <c r="G147" i="28" l="1"/>
  <c r="F147" i="28"/>
  <c r="E146" i="28"/>
  <c r="E141" i="28" s="1"/>
  <c r="D146" i="28"/>
  <c r="D141" i="28" s="1"/>
  <c r="C146" i="28"/>
  <c r="C141" i="28" s="1"/>
  <c r="G140" i="28"/>
  <c r="F140" i="28"/>
  <c r="E139" i="28"/>
  <c r="D139" i="28"/>
  <c r="C139" i="28"/>
  <c r="G138" i="28"/>
  <c r="F138" i="28"/>
  <c r="E137" i="28"/>
  <c r="D137" i="28"/>
  <c r="C137" i="28"/>
  <c r="G136" i="28"/>
  <c r="F136" i="28"/>
  <c r="E135" i="28"/>
  <c r="D135" i="28"/>
  <c r="C135" i="28"/>
  <c r="G134" i="28"/>
  <c r="F134" i="28"/>
  <c r="E133" i="28"/>
  <c r="D133" i="28"/>
  <c r="C133" i="28"/>
  <c r="G132" i="28"/>
  <c r="F132" i="28"/>
  <c r="C131" i="28"/>
  <c r="G129" i="28"/>
  <c r="F129" i="28"/>
  <c r="E128" i="28"/>
  <c r="D128" i="28"/>
  <c r="C128" i="28"/>
  <c r="G127" i="28"/>
  <c r="F127" i="28"/>
  <c r="E126" i="28"/>
  <c r="D126" i="28"/>
  <c r="C126" i="28"/>
  <c r="G125" i="28"/>
  <c r="F125" i="28"/>
  <c r="E124" i="28"/>
  <c r="D124" i="28"/>
  <c r="C124" i="28"/>
  <c r="G121" i="28"/>
  <c r="F121" i="28"/>
  <c r="E120" i="28"/>
  <c r="D120" i="28"/>
  <c r="C120" i="28"/>
  <c r="G119" i="28"/>
  <c r="F119" i="28"/>
  <c r="E118" i="28"/>
  <c r="D118" i="28"/>
  <c r="C118" i="28"/>
  <c r="G117" i="28"/>
  <c r="F117" i="28"/>
  <c r="E116" i="28"/>
  <c r="D116" i="28"/>
  <c r="C116" i="28"/>
  <c r="G112" i="28"/>
  <c r="F112" i="28"/>
  <c r="E111" i="28"/>
  <c r="D111" i="28"/>
  <c r="C111" i="28"/>
  <c r="G110" i="28"/>
  <c r="F110" i="28"/>
  <c r="E109" i="28"/>
  <c r="D109" i="28"/>
  <c r="C109" i="28"/>
  <c r="G103" i="28"/>
  <c r="F103" i="28"/>
  <c r="E102" i="28"/>
  <c r="D102" i="28"/>
  <c r="C102" i="28"/>
  <c r="G101" i="28"/>
  <c r="F101" i="28"/>
  <c r="E100" i="28"/>
  <c r="D100" i="28"/>
  <c r="C100" i="28"/>
  <c r="G99" i="28"/>
  <c r="F99" i="28"/>
  <c r="E98" i="28"/>
  <c r="D98" i="28"/>
  <c r="C98" i="28"/>
  <c r="G97" i="28"/>
  <c r="F97" i="28"/>
  <c r="E96" i="28"/>
  <c r="D96" i="28"/>
  <c r="C96" i="28"/>
  <c r="G95" i="28"/>
  <c r="F95" i="28"/>
  <c r="E94" i="28"/>
  <c r="D94" i="28"/>
  <c r="C94" i="28"/>
  <c r="G93" i="28"/>
  <c r="F93" i="28"/>
  <c r="E92" i="28"/>
  <c r="D92" i="28"/>
  <c r="C92" i="28"/>
  <c r="G91" i="28"/>
  <c r="F91" i="28"/>
  <c r="E90" i="28"/>
  <c r="D90" i="28"/>
  <c r="C90" i="28"/>
  <c r="E88" i="28"/>
  <c r="D88" i="28"/>
  <c r="C88" i="28"/>
  <c r="G87" i="28"/>
  <c r="F87" i="28"/>
  <c r="E86" i="28"/>
  <c r="D86" i="28"/>
  <c r="C86" i="28"/>
  <c r="G85" i="28"/>
  <c r="F85" i="28"/>
  <c r="E84" i="28"/>
  <c r="D84" i="28"/>
  <c r="C84" i="28"/>
  <c r="G81" i="28"/>
  <c r="F81" i="28"/>
  <c r="E80" i="28"/>
  <c r="E79" i="28" s="1"/>
  <c r="D80" i="28"/>
  <c r="C80" i="28"/>
  <c r="C79" i="28" s="1"/>
  <c r="G78" i="28"/>
  <c r="F78" i="28"/>
  <c r="E77" i="28"/>
  <c r="D77" i="28"/>
  <c r="C77" i="28"/>
  <c r="G75" i="28"/>
  <c r="F75" i="28"/>
  <c r="E74" i="28"/>
  <c r="D74" i="28"/>
  <c r="C74" i="28"/>
  <c r="G73" i="28"/>
  <c r="F73" i="28"/>
  <c r="E72" i="28"/>
  <c r="D72" i="28"/>
  <c r="C72" i="28"/>
  <c r="G69" i="28"/>
  <c r="F69" i="28"/>
  <c r="G68" i="28"/>
  <c r="F68" i="28"/>
  <c r="E67" i="28"/>
  <c r="E64" i="28" s="1"/>
  <c r="E63" i="28" s="1"/>
  <c r="D67" i="28"/>
  <c r="D64" i="28" s="1"/>
  <c r="D63" i="28" s="1"/>
  <c r="C67" i="28"/>
  <c r="C64" i="28" s="1"/>
  <c r="C63" i="28" s="1"/>
  <c r="G65" i="28"/>
  <c r="F65" i="28"/>
  <c r="E61" i="28"/>
  <c r="D61" i="28"/>
  <c r="D60" i="28" s="1"/>
  <c r="C61" i="28"/>
  <c r="C60" i="28" s="1"/>
  <c r="G57" i="28"/>
  <c r="F57" i="28"/>
  <c r="E56" i="28"/>
  <c r="D56" i="28"/>
  <c r="C56" i="28"/>
  <c r="G55" i="28"/>
  <c r="F55" i="28"/>
  <c r="E54" i="28"/>
  <c r="E53" i="28" s="1"/>
  <c r="D54" i="28"/>
  <c r="C54" i="28"/>
  <c r="G49" i="28"/>
  <c r="F49" i="28"/>
  <c r="D48" i="28"/>
  <c r="D47" i="28" s="1"/>
  <c r="D44" i="28" s="1"/>
  <c r="C48" i="28"/>
  <c r="C47" i="28" s="1"/>
  <c r="C44" i="28" s="1"/>
  <c r="G46" i="28"/>
  <c r="F46" i="28"/>
  <c r="G43" i="28"/>
  <c r="F43" i="28"/>
  <c r="E42" i="28"/>
  <c r="D42" i="28"/>
  <c r="C42" i="28"/>
  <c r="G41" i="28"/>
  <c r="F41" i="28"/>
  <c r="E40" i="28"/>
  <c r="D40" i="28"/>
  <c r="C40" i="28"/>
  <c r="E38" i="28"/>
  <c r="D38" i="28"/>
  <c r="C38" i="28"/>
  <c r="G37" i="28"/>
  <c r="F37" i="28"/>
  <c r="E36" i="28"/>
  <c r="D36" i="28"/>
  <c r="C36" i="28"/>
  <c r="G35" i="28"/>
  <c r="F35" i="28"/>
  <c r="E34" i="28"/>
  <c r="D34" i="28"/>
  <c r="C34" i="28"/>
  <c r="G31" i="28"/>
  <c r="F31" i="28"/>
  <c r="E30" i="28"/>
  <c r="D30" i="28"/>
  <c r="C30" i="28"/>
  <c r="G29" i="28"/>
  <c r="F29" i="28"/>
  <c r="E28" i="28"/>
  <c r="D28" i="28"/>
  <c r="C28" i="28"/>
  <c r="G27" i="28"/>
  <c r="F27" i="28"/>
  <c r="E26" i="28"/>
  <c r="F26" i="28" s="1"/>
  <c r="D26" i="28"/>
  <c r="G25" i="28"/>
  <c r="F25" i="28"/>
  <c r="E24" i="28"/>
  <c r="D24" i="28"/>
  <c r="C24" i="28"/>
  <c r="G20" i="28"/>
  <c r="F20" i="28"/>
  <c r="G19" i="28"/>
  <c r="F19" i="28"/>
  <c r="G18" i="28"/>
  <c r="F18" i="28"/>
  <c r="G17" i="28"/>
  <c r="F17" i="28"/>
  <c r="G16" i="28"/>
  <c r="F16" i="28"/>
  <c r="E14" i="28"/>
  <c r="D14" i="28"/>
  <c r="C14" i="28"/>
  <c r="C53" i="28" l="1"/>
  <c r="E113" i="28"/>
  <c r="C113" i="28"/>
  <c r="D113" i="28"/>
  <c r="D53" i="28"/>
  <c r="C82" i="28"/>
  <c r="D82" i="28"/>
  <c r="E82" i="28"/>
  <c r="D50" i="28"/>
  <c r="C50" i="28"/>
  <c r="C130" i="28"/>
  <c r="D130" i="28"/>
  <c r="E130" i="28"/>
  <c r="F94" i="28"/>
  <c r="E76" i="28"/>
  <c r="E71" i="28"/>
  <c r="E70" i="28" s="1"/>
  <c r="G74" i="28"/>
  <c r="G80" i="28"/>
  <c r="F84" i="28"/>
  <c r="F96" i="28"/>
  <c r="F111" i="28"/>
  <c r="F72" i="28"/>
  <c r="G77" i="28"/>
  <c r="G84" i="28"/>
  <c r="D108" i="28"/>
  <c r="F137" i="28"/>
  <c r="F40" i="28"/>
  <c r="E33" i="28"/>
  <c r="E32" i="28" s="1"/>
  <c r="F24" i="28"/>
  <c r="C33" i="28"/>
  <c r="C32" i="28" s="1"/>
  <c r="F131" i="28"/>
  <c r="F90" i="28"/>
  <c r="G14" i="28"/>
  <c r="C23" i="28"/>
  <c r="C22" i="28" s="1"/>
  <c r="G30" i="28"/>
  <c r="G92" i="28"/>
  <c r="G128" i="28"/>
  <c r="G146" i="28"/>
  <c r="G137" i="28"/>
  <c r="G131" i="28"/>
  <c r="E108" i="28"/>
  <c r="F128" i="28"/>
  <c r="G118" i="28"/>
  <c r="G120" i="28"/>
  <c r="F118" i="28"/>
  <c r="G15" i="28"/>
  <c r="E23" i="28"/>
  <c r="G26" i="28"/>
  <c r="D33" i="28"/>
  <c r="D32" i="28" s="1"/>
  <c r="G40" i="28"/>
  <c r="G48" i="28"/>
  <c r="G67" i="28"/>
  <c r="G72" i="28"/>
  <c r="G86" i="28"/>
  <c r="G96" i="28"/>
  <c r="G102" i="28"/>
  <c r="G111" i="28"/>
  <c r="G126" i="28"/>
  <c r="D23" i="28"/>
  <c r="D22" i="28" s="1"/>
  <c r="F34" i="28"/>
  <c r="F42" i="28"/>
  <c r="F54" i="28"/>
  <c r="G98" i="28"/>
  <c r="G100" i="28"/>
  <c r="F102" i="28"/>
  <c r="G116" i="28"/>
  <c r="F120" i="28"/>
  <c r="G133" i="28"/>
  <c r="G135" i="28"/>
  <c r="G139" i="28"/>
  <c r="G148" i="28"/>
  <c r="F28" i="28"/>
  <c r="G36" i="28"/>
  <c r="G42" i="28"/>
  <c r="G54" i="28"/>
  <c r="G56" i="28"/>
  <c r="G64" i="28"/>
  <c r="F67" i="28"/>
  <c r="D71" i="28"/>
  <c r="C71" i="28"/>
  <c r="C70" i="28" s="1"/>
  <c r="F74" i="28"/>
  <c r="F77" i="28"/>
  <c r="F80" i="28"/>
  <c r="F86" i="28"/>
  <c r="G90" i="28"/>
  <c r="G94" i="28"/>
  <c r="F98" i="28"/>
  <c r="F116" i="28"/>
  <c r="G124" i="28"/>
  <c r="F126" i="28"/>
  <c r="F133" i="28"/>
  <c r="F139" i="28"/>
  <c r="F146" i="28"/>
  <c r="C108" i="28"/>
  <c r="F109" i="28"/>
  <c r="F14" i="28"/>
  <c r="C76" i="28"/>
  <c r="F15" i="28"/>
  <c r="G28" i="28"/>
  <c r="G34" i="28"/>
  <c r="G24" i="28"/>
  <c r="F30" i="28"/>
  <c r="F36" i="28"/>
  <c r="F48" i="28"/>
  <c r="F56" i="28"/>
  <c r="F64" i="28"/>
  <c r="F79" i="28"/>
  <c r="F92" i="28"/>
  <c r="F100" i="28"/>
  <c r="G109" i="28"/>
  <c r="F124" i="28"/>
  <c r="F135" i="28"/>
  <c r="F148" i="28"/>
  <c r="E47" i="28"/>
  <c r="E44" i="28" s="1"/>
  <c r="E60" i="28"/>
  <c r="D79" i="28"/>
  <c r="D76" i="28" s="1"/>
  <c r="E50" i="28" l="1"/>
  <c r="G71" i="28"/>
  <c r="G76" i="28"/>
  <c r="F76" i="28"/>
  <c r="F70" i="28"/>
  <c r="G108" i="28"/>
  <c r="F141" i="28"/>
  <c r="F108" i="28"/>
  <c r="D70" i="28"/>
  <c r="G70" i="28" s="1"/>
  <c r="G23" i="28"/>
  <c r="F33" i="28"/>
  <c r="F23" i="28"/>
  <c r="F53" i="28"/>
  <c r="D107" i="28"/>
  <c r="D106" i="28" s="1"/>
  <c r="G33" i="28"/>
  <c r="E22" i="28"/>
  <c r="F22" i="28" s="1"/>
  <c r="C13" i="28"/>
  <c r="F71" i="28"/>
  <c r="C107" i="28"/>
  <c r="C106" i="28" s="1"/>
  <c r="F113" i="28"/>
  <c r="G113" i="28"/>
  <c r="G32" i="28"/>
  <c r="F32" i="28"/>
  <c r="G63" i="28"/>
  <c r="F63" i="28"/>
  <c r="F83" i="28"/>
  <c r="G83" i="28"/>
  <c r="G47" i="28"/>
  <c r="F47" i="28"/>
  <c r="F130" i="28"/>
  <c r="G130" i="28"/>
  <c r="G79" i="28"/>
  <c r="G141" i="28"/>
  <c r="G53" i="28"/>
  <c r="E107" i="28"/>
  <c r="E106" i="28" s="1"/>
  <c r="D13" i="28" l="1"/>
  <c r="D12" i="28" s="1"/>
  <c r="G22" i="28"/>
  <c r="E13" i="28"/>
  <c r="F13" i="28" s="1"/>
  <c r="C12" i="28"/>
  <c r="G82" i="28"/>
  <c r="F82" i="28"/>
  <c r="F107" i="28"/>
  <c r="G107" i="28"/>
  <c r="F50" i="28"/>
  <c r="G50" i="28"/>
  <c r="G44" i="28"/>
  <c r="F44" i="28"/>
  <c r="G13" i="28" l="1"/>
  <c r="G106" i="28"/>
  <c r="F106" i="28"/>
  <c r="E12" i="28"/>
  <c r="F12" i="28" l="1"/>
  <c r="G12" i="28"/>
  <c r="E51" i="21"/>
  <c r="E48" i="21"/>
  <c r="E42" i="21"/>
  <c r="E37" i="21"/>
  <c r="E36" i="21"/>
  <c r="E35" i="21"/>
  <c r="E34" i="21"/>
  <c r="E33" i="21"/>
  <c r="E43" i="27" l="1"/>
  <c r="D43" i="27"/>
  <c r="L527" i="25"/>
  <c r="L526" i="25" s="1"/>
  <c r="L520" i="25"/>
  <c r="L519" i="25" s="1"/>
  <c r="L518" i="25" s="1"/>
  <c r="L508" i="25"/>
  <c r="L501" i="25"/>
  <c r="L500" i="25" s="1"/>
  <c r="L499" i="25" s="1"/>
  <c r="L494" i="25"/>
  <c r="L493" i="25" s="1"/>
  <c r="L492" i="25" s="1"/>
  <c r="L490" i="25"/>
  <c r="L489" i="25" s="1"/>
  <c r="L481" i="25"/>
  <c r="L480" i="25" s="1"/>
  <c r="L477" i="25"/>
  <c r="L472" i="25"/>
  <c r="L471" i="25" s="1"/>
  <c r="L470" i="25" s="1"/>
  <c r="L458" i="25"/>
  <c r="L456" i="25"/>
  <c r="L450" i="25"/>
  <c r="L443" i="25"/>
  <c r="L442" i="25" s="1"/>
  <c r="L441" i="25" s="1"/>
  <c r="L440" i="25" s="1"/>
  <c r="L437" i="25"/>
  <c r="L436" i="25" s="1"/>
  <c r="L433" i="25"/>
  <c r="L432" i="25" s="1"/>
  <c r="L431" i="25" s="1"/>
  <c r="L423" i="25"/>
  <c r="L422" i="25" s="1"/>
  <c r="L420" i="25"/>
  <c r="L414" i="25"/>
  <c r="L413" i="25" s="1"/>
  <c r="L405" i="25"/>
  <c r="L402" i="25"/>
  <c r="L386" i="25"/>
  <c r="L384" i="25"/>
  <c r="L377" i="25"/>
  <c r="L375" i="25"/>
  <c r="L373" i="25"/>
  <c r="L370" i="25"/>
  <c r="L368" i="25"/>
  <c r="L366" i="25"/>
  <c r="L361" i="25"/>
  <c r="L359" i="25"/>
  <c r="L356" i="25"/>
  <c r="L355" i="25" s="1"/>
  <c r="L344" i="25"/>
  <c r="L339" i="25" s="1"/>
  <c r="L337" i="25"/>
  <c r="L332" i="25"/>
  <c r="L330" i="25"/>
  <c r="L324" i="25"/>
  <c r="L323" i="25" s="1"/>
  <c r="L322" i="25" s="1"/>
  <c r="L321" i="25" s="1"/>
  <c r="L316" i="25"/>
  <c r="L315" i="25"/>
  <c r="L314" i="25" s="1"/>
  <c r="L308" i="25"/>
  <c r="L300" i="25"/>
  <c r="L299" i="25" s="1"/>
  <c r="L298" i="25" s="1"/>
  <c r="L293" i="25"/>
  <c r="L279" i="25"/>
  <c r="L278" i="25" s="1"/>
  <c r="L277" i="25" s="1"/>
  <c r="L266" i="25"/>
  <c r="L264" i="25"/>
  <c r="L261" i="25"/>
  <c r="L260" i="25" s="1"/>
  <c r="L252" i="25"/>
  <c r="L251" i="25" s="1"/>
  <c r="L242" i="25"/>
  <c r="L241" i="25" s="1"/>
  <c r="L240" i="25" s="1"/>
  <c r="L239" i="25" s="1"/>
  <c r="L238" i="25" s="1"/>
  <c r="L235" i="25"/>
  <c r="L234" i="25" s="1"/>
  <c r="L233" i="25" s="1"/>
  <c r="L223" i="25"/>
  <c r="L222" i="25" s="1"/>
  <c r="L216" i="25"/>
  <c r="L197" i="25"/>
  <c r="L196" i="25" s="1"/>
  <c r="L195" i="25" s="1"/>
  <c r="L194" i="25" s="1"/>
  <c r="L187" i="25" s="1"/>
  <c r="F23" i="27" s="1"/>
  <c r="L167" i="25"/>
  <c r="L151" i="25"/>
  <c r="L150" i="25" s="1"/>
  <c r="L149" i="25" s="1"/>
  <c r="L145" i="25"/>
  <c r="L144" i="25" s="1"/>
  <c r="L140" i="25"/>
  <c r="L139" i="25" s="1"/>
  <c r="L135" i="25" s="1"/>
  <c r="L137" i="25"/>
  <c r="L119" i="25"/>
  <c r="L118" i="25" s="1"/>
  <c r="L117" i="25" s="1"/>
  <c r="L112" i="25"/>
  <c r="L101" i="25"/>
  <c r="L100" i="25" s="1"/>
  <c r="L78" i="25"/>
  <c r="L77" i="25"/>
  <c r="L76" i="25" s="1"/>
  <c r="L67" i="25"/>
  <c r="L66" i="25" s="1"/>
  <c r="L64" i="25"/>
  <c r="L63" i="25" s="1"/>
  <c r="L61" i="25"/>
  <c r="L53" i="25"/>
  <c r="L50" i="25"/>
  <c r="L47" i="25"/>
  <c r="L45" i="25"/>
  <c r="L43" i="25"/>
  <c r="L40" i="25"/>
  <c r="L39" i="25" s="1"/>
  <c r="L14" i="25"/>
  <c r="L13" i="25" s="1"/>
  <c r="L12" i="25" s="1"/>
  <c r="N528" i="25"/>
  <c r="M528" i="25"/>
  <c r="N521" i="25"/>
  <c r="M521" i="25"/>
  <c r="N509" i="25"/>
  <c r="M509" i="25"/>
  <c r="N502" i="25"/>
  <c r="M502" i="25"/>
  <c r="N495" i="25"/>
  <c r="M495" i="25"/>
  <c r="N491" i="25"/>
  <c r="M491" i="25"/>
  <c r="N482" i="25"/>
  <c r="M482" i="25"/>
  <c r="N478" i="25"/>
  <c r="M478" i="25"/>
  <c r="N473" i="25"/>
  <c r="M473" i="25"/>
  <c r="N459" i="25"/>
  <c r="M459" i="25"/>
  <c r="N457" i="25"/>
  <c r="M457" i="25"/>
  <c r="N451" i="25"/>
  <c r="M451" i="25"/>
  <c r="N444" i="25"/>
  <c r="M444" i="25"/>
  <c r="N438" i="25"/>
  <c r="M438" i="25"/>
  <c r="N434" i="25"/>
  <c r="M434" i="25"/>
  <c r="N424" i="25"/>
  <c r="M424" i="25"/>
  <c r="N421" i="25"/>
  <c r="M421" i="25"/>
  <c r="N418" i="25"/>
  <c r="M418" i="25"/>
  <c r="N415" i="25"/>
  <c r="M415" i="25"/>
  <c r="N406" i="25"/>
  <c r="M406" i="25"/>
  <c r="N403" i="25"/>
  <c r="M403" i="25"/>
  <c r="N387" i="25"/>
  <c r="M387" i="25"/>
  <c r="N385" i="25"/>
  <c r="M385" i="25"/>
  <c r="N378" i="25"/>
  <c r="M378" i="25"/>
  <c r="N376" i="25"/>
  <c r="M376" i="25"/>
  <c r="N374" i="25"/>
  <c r="M374" i="25"/>
  <c r="N371" i="25"/>
  <c r="M371" i="25"/>
  <c r="N369" i="25"/>
  <c r="M369" i="25"/>
  <c r="N367" i="25"/>
  <c r="M367" i="25"/>
  <c r="N364" i="25"/>
  <c r="M364" i="25"/>
  <c r="N362" i="25"/>
  <c r="M362" i="25"/>
  <c r="N360" i="25"/>
  <c r="M360" i="25"/>
  <c r="N357" i="25"/>
  <c r="M357" i="25"/>
  <c r="N345" i="25"/>
  <c r="M345" i="25"/>
  <c r="N343" i="25"/>
  <c r="M343" i="25"/>
  <c r="N338" i="25"/>
  <c r="M338" i="25"/>
  <c r="N333" i="25"/>
  <c r="M333" i="25"/>
  <c r="N331" i="25"/>
  <c r="M331" i="25"/>
  <c r="N325" i="25"/>
  <c r="M325" i="25"/>
  <c r="N317" i="25"/>
  <c r="M317" i="25"/>
  <c r="N309" i="25"/>
  <c r="M309" i="25"/>
  <c r="N301" i="25"/>
  <c r="M301" i="25"/>
  <c r="N294" i="25"/>
  <c r="M294" i="25"/>
  <c r="N280" i="25"/>
  <c r="M280" i="25"/>
  <c r="N267" i="25"/>
  <c r="M267" i="25"/>
  <c r="N265" i="25"/>
  <c r="M265" i="25"/>
  <c r="N262" i="25"/>
  <c r="M262" i="25"/>
  <c r="N253" i="25"/>
  <c r="M253" i="25"/>
  <c r="N243" i="25"/>
  <c r="M243" i="25"/>
  <c r="N237" i="25"/>
  <c r="M237" i="25"/>
  <c r="N236" i="25"/>
  <c r="M236" i="25"/>
  <c r="N224" i="25"/>
  <c r="M224" i="25"/>
  <c r="N217" i="25"/>
  <c r="M217" i="25"/>
  <c r="N198" i="25"/>
  <c r="M198" i="25"/>
  <c r="N185" i="25"/>
  <c r="M185" i="25"/>
  <c r="N168" i="25"/>
  <c r="M168" i="25"/>
  <c r="N152" i="25"/>
  <c r="M152" i="25"/>
  <c r="N146" i="25"/>
  <c r="M146" i="25"/>
  <c r="N141" i="25"/>
  <c r="M141" i="25"/>
  <c r="N138" i="25"/>
  <c r="M138" i="25"/>
  <c r="N120" i="25"/>
  <c r="M120" i="25"/>
  <c r="N113" i="25"/>
  <c r="M113" i="25"/>
  <c r="N106" i="25"/>
  <c r="M106" i="25"/>
  <c r="N102" i="25"/>
  <c r="M102" i="25"/>
  <c r="N79" i="25"/>
  <c r="M79" i="25"/>
  <c r="N68" i="25"/>
  <c r="M68" i="25"/>
  <c r="N65" i="25"/>
  <c r="M65" i="25"/>
  <c r="N62" i="25"/>
  <c r="M62" i="25"/>
  <c r="N54" i="25"/>
  <c r="M54" i="25"/>
  <c r="N51" i="25"/>
  <c r="M51" i="25"/>
  <c r="N48" i="25"/>
  <c r="M48" i="25"/>
  <c r="N46" i="25"/>
  <c r="M46" i="25"/>
  <c r="N44" i="25"/>
  <c r="M44" i="25"/>
  <c r="N41" i="25"/>
  <c r="M41" i="25"/>
  <c r="N15" i="25"/>
  <c r="M15" i="25"/>
  <c r="K527" i="25"/>
  <c r="K526" i="25" s="1"/>
  <c r="K520" i="25"/>
  <c r="K519" i="25" s="1"/>
  <c r="K518" i="25" s="1"/>
  <c r="K517" i="25" s="1"/>
  <c r="K516" i="25" s="1"/>
  <c r="K508" i="25"/>
  <c r="K507" i="25" s="1"/>
  <c r="K506" i="25" s="1"/>
  <c r="K501" i="25"/>
  <c r="K500" i="25" s="1"/>
  <c r="K499" i="25" s="1"/>
  <c r="K494" i="25"/>
  <c r="K493" i="25" s="1"/>
  <c r="K492" i="25" s="1"/>
  <c r="K490" i="25"/>
  <c r="K481" i="25"/>
  <c r="K480" i="25" s="1"/>
  <c r="K479" i="25" s="1"/>
  <c r="K477" i="25"/>
  <c r="K476" i="25" s="1"/>
  <c r="K475" i="25" s="1"/>
  <c r="K472" i="25"/>
  <c r="K471" i="25" s="1"/>
  <c r="K470" i="25" s="1"/>
  <c r="K456" i="25"/>
  <c r="K455" i="25" s="1"/>
  <c r="K450" i="25"/>
  <c r="K449" i="25" s="1"/>
  <c r="K448" i="25" s="1"/>
  <c r="K447" i="25" s="1"/>
  <c r="K446" i="25" s="1"/>
  <c r="K445" i="25" s="1"/>
  <c r="E32" i="27" s="1"/>
  <c r="K443" i="25"/>
  <c r="K437" i="25"/>
  <c r="K436" i="25" s="1"/>
  <c r="K433" i="25"/>
  <c r="K423" i="25"/>
  <c r="K422" i="25" s="1"/>
  <c r="K420" i="25"/>
  <c r="K419" i="25" s="1"/>
  <c r="K417" i="25"/>
  <c r="K416" i="25" s="1"/>
  <c r="K414" i="25"/>
  <c r="K413" i="25" s="1"/>
  <c r="K405" i="25"/>
  <c r="K404" i="25" s="1"/>
  <c r="K402" i="25"/>
  <c r="K401" i="25" s="1"/>
  <c r="K386" i="25"/>
  <c r="K384" i="25"/>
  <c r="K377" i="25"/>
  <c r="K375" i="25"/>
  <c r="K373" i="25"/>
  <c r="K370" i="25"/>
  <c r="K368" i="25"/>
  <c r="K366" i="25"/>
  <c r="K361" i="25"/>
  <c r="K359" i="25"/>
  <c r="K356" i="25"/>
  <c r="K355" i="25" s="1"/>
  <c r="K344" i="25"/>
  <c r="K339" i="25" s="1"/>
  <c r="K337" i="25"/>
  <c r="K336" i="25" s="1"/>
  <c r="K332" i="25"/>
  <c r="K330" i="25"/>
  <c r="K324" i="25"/>
  <c r="K316" i="25"/>
  <c r="K315" i="25"/>
  <c r="K314" i="25" s="1"/>
  <c r="K313" i="25" s="1"/>
  <c r="K312" i="25" s="1"/>
  <c r="K311" i="25" s="1"/>
  <c r="K308" i="25"/>
  <c r="K303" i="25" s="1"/>
  <c r="K300" i="25"/>
  <c r="K293" i="25"/>
  <c r="K292" i="25" s="1"/>
  <c r="K291" i="25" s="1"/>
  <c r="K290" i="25" s="1"/>
  <c r="K289" i="25" s="1"/>
  <c r="E24" i="27" s="1"/>
  <c r="K279" i="25"/>
  <c r="K278" i="25" s="1"/>
  <c r="K277" i="25" s="1"/>
  <c r="K266" i="25"/>
  <c r="K264" i="25"/>
  <c r="K261" i="25"/>
  <c r="K252" i="25"/>
  <c r="K242" i="25"/>
  <c r="K241" i="25" s="1"/>
  <c r="K240" i="25" s="1"/>
  <c r="K239" i="25" s="1"/>
  <c r="K238" i="25" s="1"/>
  <c r="K235" i="25"/>
  <c r="K234" i="25" s="1"/>
  <c r="K233" i="25" s="1"/>
  <c r="K232" i="25" s="1"/>
  <c r="K223" i="25"/>
  <c r="K222" i="25" s="1"/>
  <c r="K221" i="25" s="1"/>
  <c r="K220" i="25" s="1"/>
  <c r="K219" i="25" s="1"/>
  <c r="K218" i="25" s="1"/>
  <c r="K216" i="25"/>
  <c r="K197" i="25"/>
  <c r="K196" i="25" s="1"/>
  <c r="K167" i="25"/>
  <c r="K166" i="25" s="1"/>
  <c r="K165" i="25" s="1"/>
  <c r="K160" i="25" s="1"/>
  <c r="K151" i="25"/>
  <c r="K145" i="25"/>
  <c r="K140" i="25"/>
  <c r="K139" i="25" s="1"/>
  <c r="K137" i="25"/>
  <c r="K136" i="25"/>
  <c r="K119" i="25"/>
  <c r="K118" i="25" s="1"/>
  <c r="K117" i="25" s="1"/>
  <c r="K112" i="25"/>
  <c r="K111" i="25" s="1"/>
  <c r="K101" i="25"/>
  <c r="K100" i="25" s="1"/>
  <c r="K78" i="25"/>
  <c r="K77" i="25"/>
  <c r="K76" i="25" s="1"/>
  <c r="K75" i="25" s="1"/>
  <c r="K74" i="25" s="1"/>
  <c r="E12" i="27" s="1"/>
  <c r="K67" i="25"/>
  <c r="K66" i="25" s="1"/>
  <c r="K64" i="25"/>
  <c r="K61" i="25"/>
  <c r="K60" i="25" s="1"/>
  <c r="K53" i="25"/>
  <c r="K52" i="25" s="1"/>
  <c r="K50" i="25"/>
  <c r="K49" i="25" s="1"/>
  <c r="K47" i="25"/>
  <c r="K45" i="25"/>
  <c r="K43" i="25"/>
  <c r="K40" i="25"/>
  <c r="K39" i="25" s="1"/>
  <c r="K14" i="25"/>
  <c r="K13" i="25" s="1"/>
  <c r="K12" i="25" s="1"/>
  <c r="J14" i="25"/>
  <c r="J40" i="25"/>
  <c r="J43" i="25"/>
  <c r="J45" i="25"/>
  <c r="J47" i="25"/>
  <c r="J50" i="25"/>
  <c r="J49" i="25" s="1"/>
  <c r="J53" i="25"/>
  <c r="J52" i="25" s="1"/>
  <c r="J61" i="25"/>
  <c r="J60" i="25" s="1"/>
  <c r="J64" i="25"/>
  <c r="J67" i="25"/>
  <c r="J77" i="25"/>
  <c r="J76" i="25" s="1"/>
  <c r="J75" i="25" s="1"/>
  <c r="J74" i="25" s="1"/>
  <c r="D12" i="27" s="1"/>
  <c r="J78" i="25"/>
  <c r="J101" i="25"/>
  <c r="J100" i="25" s="1"/>
  <c r="J112" i="25"/>
  <c r="J111" i="25" s="1"/>
  <c r="J119" i="25"/>
  <c r="J118" i="25" s="1"/>
  <c r="J117" i="25" s="1"/>
  <c r="J136" i="25"/>
  <c r="J137" i="25"/>
  <c r="J139" i="25"/>
  <c r="J145" i="25"/>
  <c r="J151" i="25"/>
  <c r="J167" i="25"/>
  <c r="J166" i="25" s="1"/>
  <c r="J165" i="25" s="1"/>
  <c r="J160" i="25" s="1"/>
  <c r="J197" i="25"/>
  <c r="J196" i="25" s="1"/>
  <c r="J195" i="25" s="1"/>
  <c r="J194" i="25" s="1"/>
  <c r="J187" i="25" s="1"/>
  <c r="D23" i="27" s="1"/>
  <c r="J216" i="25"/>
  <c r="J223" i="25"/>
  <c r="J222" i="25" s="1"/>
  <c r="J221" i="25" s="1"/>
  <c r="J220" i="25" s="1"/>
  <c r="J219" i="25" s="1"/>
  <c r="J218" i="25" s="1"/>
  <c r="J235" i="25"/>
  <c r="J234" i="25" s="1"/>
  <c r="J233" i="25" s="1"/>
  <c r="J232" i="25" s="1"/>
  <c r="J239" i="25"/>
  <c r="J238" i="25" s="1"/>
  <c r="J252" i="25"/>
  <c r="J251" i="25" s="1"/>
  <c r="J250" i="25" s="1"/>
  <c r="J249" i="25" s="1"/>
  <c r="J248" i="25" s="1"/>
  <c r="J247" i="25" s="1"/>
  <c r="J264" i="25"/>
  <c r="J266" i="25"/>
  <c r="J279" i="25"/>
  <c r="J278" i="25" s="1"/>
  <c r="J277" i="25" s="1"/>
  <c r="J293" i="25"/>
  <c r="J292" i="25" s="1"/>
  <c r="J291" i="25" s="1"/>
  <c r="J290" i="25" s="1"/>
  <c r="J289" i="25" s="1"/>
  <c r="D24" i="27" s="1"/>
  <c r="J300" i="25"/>
  <c r="J308" i="25"/>
  <c r="J305" i="25" s="1"/>
  <c r="J304" i="25" s="1"/>
  <c r="J315" i="25"/>
  <c r="J314" i="25" s="1"/>
  <c r="J313" i="25" s="1"/>
  <c r="J312" i="25" s="1"/>
  <c r="J311" i="25" s="1"/>
  <c r="J316" i="25"/>
  <c r="J324" i="25"/>
  <c r="J330" i="25"/>
  <c r="J332" i="25"/>
  <c r="J337" i="25"/>
  <c r="J336" i="25" s="1"/>
  <c r="J344" i="25"/>
  <c r="J339" i="25" s="1"/>
  <c r="J356" i="25"/>
  <c r="J355" i="25" s="1"/>
  <c r="J359" i="25"/>
  <c r="J361" i="25"/>
  <c r="J366" i="25"/>
  <c r="J368" i="25"/>
  <c r="J370" i="25"/>
  <c r="J373" i="25"/>
  <c r="J375" i="25"/>
  <c r="J377" i="25"/>
  <c r="J384" i="25"/>
  <c r="J386" i="25"/>
  <c r="J402" i="25"/>
  <c r="J401" i="25" s="1"/>
  <c r="J405" i="25"/>
  <c r="J404" i="25" s="1"/>
  <c r="J414" i="25"/>
  <c r="J413" i="25" s="1"/>
  <c r="J417" i="25"/>
  <c r="J416" i="25" s="1"/>
  <c r="J420" i="25"/>
  <c r="J419" i="25" s="1"/>
  <c r="J423" i="25"/>
  <c r="J433" i="25"/>
  <c r="J437" i="25"/>
  <c r="J443" i="25"/>
  <c r="J450" i="25"/>
  <c r="J449" i="25" s="1"/>
  <c r="J448" i="25" s="1"/>
  <c r="J447" i="25" s="1"/>
  <c r="J446" i="25" s="1"/>
  <c r="J445" i="25" s="1"/>
  <c r="D32" i="27" s="1"/>
  <c r="J456" i="25"/>
  <c r="J458" i="25"/>
  <c r="J472" i="25"/>
  <c r="J477" i="25"/>
  <c r="J476" i="25" s="1"/>
  <c r="J475" i="25" s="1"/>
  <c r="J481" i="25"/>
  <c r="J490" i="25"/>
  <c r="J501" i="25"/>
  <c r="J500" i="25" s="1"/>
  <c r="J508" i="25"/>
  <c r="J507" i="25" s="1"/>
  <c r="J506" i="25" s="1"/>
  <c r="J520" i="25"/>
  <c r="J519" i="25" s="1"/>
  <c r="J518" i="25" s="1"/>
  <c r="J517" i="25" s="1"/>
  <c r="J516" i="25" s="1"/>
  <c r="J527" i="25"/>
  <c r="J526" i="25" s="1"/>
  <c r="K335" i="25" l="1"/>
  <c r="K231" i="25"/>
  <c r="E40" i="27" s="1"/>
  <c r="K302" i="25"/>
  <c r="E46" i="27"/>
  <c r="E45" i="27" s="1"/>
  <c r="J310" i="25"/>
  <c r="D48" i="27"/>
  <c r="D47" i="27" s="1"/>
  <c r="K310" i="25"/>
  <c r="E48" i="27"/>
  <c r="E47" i="27" s="1"/>
  <c r="L517" i="25"/>
  <c r="M518" i="25"/>
  <c r="N518" i="25"/>
  <c r="K99" i="25"/>
  <c r="K98" i="25" s="1"/>
  <c r="K80" i="25" s="1"/>
  <c r="J99" i="25"/>
  <c r="J98" i="25" s="1"/>
  <c r="J80" i="25" s="1"/>
  <c r="K505" i="25"/>
  <c r="K504" i="25" s="1"/>
  <c r="K503" i="25" s="1"/>
  <c r="K409" i="25"/>
  <c r="K408" i="25" s="1"/>
  <c r="K407" i="25" s="1"/>
  <c r="E30" i="27" s="1"/>
  <c r="J335" i="25"/>
  <c r="J263" i="25"/>
  <c r="J231" i="25"/>
  <c r="D40" i="27" s="1"/>
  <c r="J215" i="25"/>
  <c r="J214" i="25" s="1"/>
  <c r="J213" i="25" s="1"/>
  <c r="J212" i="25" s="1"/>
  <c r="D38" i="27" s="1"/>
  <c r="K215" i="25"/>
  <c r="K214" i="25" s="1"/>
  <c r="K213" i="25" s="1"/>
  <c r="K212" i="25" s="1"/>
  <c r="E38" i="27" s="1"/>
  <c r="L215" i="25"/>
  <c r="L214" i="25" s="1"/>
  <c r="K383" i="25"/>
  <c r="K382" i="25" s="1"/>
  <c r="K381" i="25" s="1"/>
  <c r="K380" i="25" s="1"/>
  <c r="E16" i="27" s="1"/>
  <c r="J505" i="25"/>
  <c r="J504" i="25" s="1"/>
  <c r="J503" i="25" s="1"/>
  <c r="N492" i="25"/>
  <c r="M492" i="25"/>
  <c r="K469" i="25"/>
  <c r="K474" i="25"/>
  <c r="J455" i="25"/>
  <c r="J454" i="25" s="1"/>
  <c r="J453" i="25" s="1"/>
  <c r="J452" i="25" s="1"/>
  <c r="D33" i="27" s="1"/>
  <c r="L455" i="25"/>
  <c r="L454" i="25" s="1"/>
  <c r="L453" i="25" s="1"/>
  <c r="K400" i="25"/>
  <c r="K399" i="25" s="1"/>
  <c r="K398" i="25" s="1"/>
  <c r="E29" i="27" s="1"/>
  <c r="J400" i="25"/>
  <c r="J399" i="25" s="1"/>
  <c r="J398" i="25" s="1"/>
  <c r="D29" i="27" s="1"/>
  <c r="J383" i="25"/>
  <c r="J382" i="25" s="1"/>
  <c r="L383" i="25"/>
  <c r="L283" i="25"/>
  <c r="L282" i="25"/>
  <c r="L281" i="25" s="1"/>
  <c r="F21" i="27" s="1"/>
  <c r="J282" i="25"/>
  <c r="J281" i="25" s="1"/>
  <c r="D21" i="27" s="1"/>
  <c r="J283" i="25"/>
  <c r="K153" i="25"/>
  <c r="J135" i="25"/>
  <c r="J134" i="25" s="1"/>
  <c r="J128" i="25" s="1"/>
  <c r="K135" i="25"/>
  <c r="K134" i="25" s="1"/>
  <c r="K128" i="25" s="1"/>
  <c r="L305" i="25"/>
  <c r="M305" i="25" s="1"/>
  <c r="L303" i="25"/>
  <c r="F46" i="27" s="1"/>
  <c r="F45" i="27" s="1"/>
  <c r="K11" i="25"/>
  <c r="K10" i="25" s="1"/>
  <c r="E9" i="27" s="1"/>
  <c r="M284" i="25"/>
  <c r="J153" i="25"/>
  <c r="M481" i="25"/>
  <c r="M264" i="25"/>
  <c r="N184" i="25"/>
  <c r="N266" i="25"/>
  <c r="N316" i="25"/>
  <c r="N363" i="25"/>
  <c r="N386" i="25"/>
  <c r="N105" i="25"/>
  <c r="N264" i="25"/>
  <c r="M366" i="25"/>
  <c r="M78" i="25"/>
  <c r="N456" i="25"/>
  <c r="N50" i="25"/>
  <c r="J329" i="25"/>
  <c r="J328" i="25" s="1"/>
  <c r="J327" i="25" s="1"/>
  <c r="J326" i="25" s="1"/>
  <c r="K525" i="25"/>
  <c r="K524" i="25" s="1"/>
  <c r="K523" i="25" s="1"/>
  <c r="M527" i="25"/>
  <c r="J525" i="25"/>
  <c r="J524" i="25" s="1"/>
  <c r="J523" i="25" s="1"/>
  <c r="N368" i="25"/>
  <c r="M458" i="25"/>
  <c r="N477" i="25"/>
  <c r="L488" i="25"/>
  <c r="L487" i="25" s="1"/>
  <c r="J42" i="25"/>
  <c r="K116" i="25"/>
  <c r="K115" i="25" s="1"/>
  <c r="J116" i="25"/>
  <c r="J115" i="25" s="1"/>
  <c r="J365" i="25"/>
  <c r="J358" i="25"/>
  <c r="M316" i="25"/>
  <c r="M137" i="25"/>
  <c r="M43" i="25"/>
  <c r="N67" i="25"/>
  <c r="M47" i="25"/>
  <c r="N47" i="25"/>
  <c r="M370" i="25"/>
  <c r="K329" i="25"/>
  <c r="K328" i="25" s="1"/>
  <c r="K327" i="25" s="1"/>
  <c r="K326" i="25" s="1"/>
  <c r="N370" i="25"/>
  <c r="L116" i="25"/>
  <c r="J480" i="25"/>
  <c r="J479" i="25" s="1"/>
  <c r="J474" i="25" s="1"/>
  <c r="K42" i="25"/>
  <c r="K38" i="25" s="1"/>
  <c r="L263" i="25"/>
  <c r="L259" i="25" s="1"/>
  <c r="M384" i="25"/>
  <c r="N66" i="25"/>
  <c r="M342" i="25"/>
  <c r="M359" i="25"/>
  <c r="M377" i="25"/>
  <c r="J372" i="25"/>
  <c r="M105" i="25"/>
  <c r="K365" i="25"/>
  <c r="N119" i="25"/>
  <c r="N101" i="25"/>
  <c r="N314" i="25"/>
  <c r="M119" i="25"/>
  <c r="N423" i="25"/>
  <c r="M61" i="25"/>
  <c r="N137" i="25"/>
  <c r="J499" i="25"/>
  <c r="J498" i="25" s="1"/>
  <c r="J497" i="25" s="1"/>
  <c r="J496" i="25" s="1"/>
  <c r="D36" i="27" s="1"/>
  <c r="J307" i="25"/>
  <c r="J306" i="25" s="1"/>
  <c r="K263" i="25"/>
  <c r="K454" i="25"/>
  <c r="N242" i="25"/>
  <c r="N279" i="25"/>
  <c r="N315" i="25"/>
  <c r="M368" i="25"/>
  <c r="N377" i="25"/>
  <c r="M456" i="25"/>
  <c r="N458" i="25"/>
  <c r="M363" i="25"/>
  <c r="M386" i="25"/>
  <c r="M314" i="25"/>
  <c r="K372" i="25"/>
  <c r="K498" i="25"/>
  <c r="K497" i="25" s="1"/>
  <c r="K496" i="25" s="1"/>
  <c r="E36" i="27" s="1"/>
  <c r="N43" i="25"/>
  <c r="M101" i="25"/>
  <c r="N366" i="25"/>
  <c r="K358" i="25"/>
  <c r="M315" i="25"/>
  <c r="M361" i="25"/>
  <c r="N384" i="25"/>
  <c r="N402" i="25"/>
  <c r="M501" i="25"/>
  <c r="N78" i="25"/>
  <c r="M520" i="25"/>
  <c r="N501" i="25"/>
  <c r="M494" i="25"/>
  <c r="M477" i="25"/>
  <c r="L476" i="25"/>
  <c r="L475" i="25" s="1"/>
  <c r="N450" i="25"/>
  <c r="M450" i="25"/>
  <c r="L435" i="25"/>
  <c r="M437" i="25"/>
  <c r="L401" i="25"/>
  <c r="N359" i="25"/>
  <c r="N342" i="25"/>
  <c r="N337" i="25"/>
  <c r="M308" i="25"/>
  <c r="M235" i="25"/>
  <c r="N234" i="25"/>
  <c r="N235" i="25"/>
  <c r="N216" i="25"/>
  <c r="N77" i="25"/>
  <c r="L75" i="25"/>
  <c r="M75" i="25" s="1"/>
  <c r="M76" i="25"/>
  <c r="M77" i="25"/>
  <c r="L42" i="25"/>
  <c r="N39" i="25"/>
  <c r="N12" i="25"/>
  <c r="L11" i="25"/>
  <c r="N13" i="25"/>
  <c r="J422" i="25"/>
  <c r="M422" i="25" s="1"/>
  <c r="M423" i="25"/>
  <c r="K63" i="25"/>
  <c r="K59" i="25" s="1"/>
  <c r="N64" i="25"/>
  <c r="K144" i="25"/>
  <c r="K143" i="25" s="1"/>
  <c r="K142" i="25" s="1"/>
  <c r="N145" i="25"/>
  <c r="M136" i="25"/>
  <c r="N136" i="25"/>
  <c r="L148" i="25"/>
  <c r="K195" i="25"/>
  <c r="K194" i="25" s="1"/>
  <c r="K187" i="25" s="1"/>
  <c r="E23" i="27" s="1"/>
  <c r="N196" i="25"/>
  <c r="M112" i="25"/>
  <c r="L111" i="25"/>
  <c r="L99" i="25" s="1"/>
  <c r="N112" i="25"/>
  <c r="L166" i="25"/>
  <c r="L165" i="25" s="1"/>
  <c r="L160" i="25" s="1"/>
  <c r="N167" i="25"/>
  <c r="M167" i="25"/>
  <c r="L221" i="25"/>
  <c r="N222" i="25"/>
  <c r="M222" i="25"/>
  <c r="J66" i="25"/>
  <c r="M67" i="25"/>
  <c r="J39" i="25"/>
  <c r="M40" i="25"/>
  <c r="J13" i="25"/>
  <c r="J12" i="25" s="1"/>
  <c r="M14" i="25"/>
  <c r="M53" i="25"/>
  <c r="L52" i="25"/>
  <c r="N53" i="25"/>
  <c r="M337" i="25"/>
  <c r="M139" i="25"/>
  <c r="N139" i="25"/>
  <c r="M183" i="25"/>
  <c r="J144" i="25"/>
  <c r="M145" i="25"/>
  <c r="M233" i="25"/>
  <c r="N233" i="25"/>
  <c r="L232" i="25"/>
  <c r="L231" i="25" s="1"/>
  <c r="J471" i="25"/>
  <c r="J470" i="25" s="1"/>
  <c r="M472" i="25"/>
  <c r="K251" i="25"/>
  <c r="K250" i="25" s="1"/>
  <c r="K249" i="25" s="1"/>
  <c r="K248" i="25" s="1"/>
  <c r="K247" i="25" s="1"/>
  <c r="N252" i="25"/>
  <c r="M293" i="25"/>
  <c r="N293" i="25"/>
  <c r="L292" i="25"/>
  <c r="M252" i="25"/>
  <c r="M413" i="25"/>
  <c r="N471" i="25"/>
  <c r="M251" i="25"/>
  <c r="M278" i="25"/>
  <c r="N278" i="25"/>
  <c r="J442" i="25"/>
  <c r="J441" i="25" s="1"/>
  <c r="J440" i="25" s="1"/>
  <c r="M443" i="25"/>
  <c r="J323" i="25"/>
  <c r="M324" i="25"/>
  <c r="J63" i="25"/>
  <c r="M63" i="25" s="1"/>
  <c r="M64" i="25"/>
  <c r="K299" i="25"/>
  <c r="N300" i="25"/>
  <c r="K323" i="25"/>
  <c r="N324" i="25"/>
  <c r="M197" i="25"/>
  <c r="N197" i="25"/>
  <c r="M241" i="25"/>
  <c r="N241" i="25"/>
  <c r="M332" i="25"/>
  <c r="N332" i="25"/>
  <c r="M344" i="25"/>
  <c r="N344" i="25"/>
  <c r="M375" i="25"/>
  <c r="N375" i="25"/>
  <c r="M405" i="25"/>
  <c r="L404" i="25"/>
  <c r="N405" i="25"/>
  <c r="M416" i="25"/>
  <c r="N416" i="25"/>
  <c r="L479" i="25"/>
  <c r="N480" i="25"/>
  <c r="N140" i="25"/>
  <c r="N361" i="25"/>
  <c r="N413" i="25"/>
  <c r="N437" i="25"/>
  <c r="N472" i="25"/>
  <c r="N481" i="25"/>
  <c r="N494" i="25"/>
  <c r="N527" i="25"/>
  <c r="L313" i="25"/>
  <c r="L336" i="25"/>
  <c r="L335" i="25" s="1"/>
  <c r="N14" i="25"/>
  <c r="N45" i="25"/>
  <c r="N61" i="25"/>
  <c r="M140" i="25"/>
  <c r="M184" i="25"/>
  <c r="M196" i="25"/>
  <c r="M216" i="25"/>
  <c r="M234" i="25"/>
  <c r="M242" i="25"/>
  <c r="M266" i="25"/>
  <c r="M279" i="25"/>
  <c r="M402" i="25"/>
  <c r="M417" i="25"/>
  <c r="L60" i="25"/>
  <c r="L59" i="25" s="1"/>
  <c r="L143" i="25"/>
  <c r="L250" i="25"/>
  <c r="L365" i="25"/>
  <c r="L449" i="25"/>
  <c r="M420" i="25"/>
  <c r="N420" i="25"/>
  <c r="M493" i="25"/>
  <c r="N493" i="25"/>
  <c r="M519" i="25"/>
  <c r="N519" i="25"/>
  <c r="J260" i="25"/>
  <c r="M261" i="25"/>
  <c r="M508" i="25"/>
  <c r="L507" i="25"/>
  <c r="L506" i="25" s="1"/>
  <c r="N508" i="25"/>
  <c r="J489" i="25"/>
  <c r="J488" i="25" s="1"/>
  <c r="J487" i="25" s="1"/>
  <c r="M490" i="25"/>
  <c r="J432" i="25"/>
  <c r="J431" i="25" s="1"/>
  <c r="M433" i="25"/>
  <c r="J299" i="25"/>
  <c r="M300" i="25"/>
  <c r="J150" i="25"/>
  <c r="J149" i="25" s="1"/>
  <c r="J148" i="25" s="1"/>
  <c r="J147" i="25" s="1"/>
  <c r="D19" i="27" s="1"/>
  <c r="M151" i="25"/>
  <c r="K150" i="25"/>
  <c r="N151" i="25"/>
  <c r="K260" i="25"/>
  <c r="N261" i="25"/>
  <c r="K432" i="25"/>
  <c r="K431" i="25" s="1"/>
  <c r="N433" i="25"/>
  <c r="K442" i="25"/>
  <c r="N443" i="25"/>
  <c r="K489" i="25"/>
  <c r="N489" i="25" s="1"/>
  <c r="N490" i="25"/>
  <c r="M50" i="25"/>
  <c r="L49" i="25"/>
  <c r="M195" i="25"/>
  <c r="M223" i="25"/>
  <c r="N223" i="25"/>
  <c r="L307" i="25"/>
  <c r="M330" i="25"/>
  <c r="L329" i="25"/>
  <c r="N330" i="25"/>
  <c r="M356" i="25"/>
  <c r="N356" i="25"/>
  <c r="M373" i="25"/>
  <c r="L372" i="25"/>
  <c r="N373" i="25"/>
  <c r="M414" i="25"/>
  <c r="N414" i="25"/>
  <c r="N422" i="25"/>
  <c r="N436" i="25"/>
  <c r="N417" i="25"/>
  <c r="L297" i="25"/>
  <c r="L358" i="25"/>
  <c r="L419" i="25"/>
  <c r="L409" i="25" s="1"/>
  <c r="N40" i="25"/>
  <c r="M45" i="25"/>
  <c r="N76" i="25"/>
  <c r="N308" i="25"/>
  <c r="N520" i="25"/>
  <c r="K307" i="25"/>
  <c r="K306" i="25" s="1"/>
  <c r="K305" i="25"/>
  <c r="K304" i="25" s="1"/>
  <c r="K435" i="25"/>
  <c r="J435" i="25"/>
  <c r="J436" i="25"/>
  <c r="M436" i="25" s="1"/>
  <c r="J303" i="25"/>
  <c r="J114" i="25" l="1"/>
  <c r="D15" i="27"/>
  <c r="J302" i="25"/>
  <c r="D46" i="27"/>
  <c r="D45" i="27" s="1"/>
  <c r="K114" i="25"/>
  <c r="E15" i="27"/>
  <c r="E14" i="27" s="1"/>
  <c r="K522" i="25"/>
  <c r="E42" i="27"/>
  <c r="E41" i="27" s="1"/>
  <c r="D39" i="27"/>
  <c r="J522" i="25"/>
  <c r="D42" i="27"/>
  <c r="D41" i="27" s="1"/>
  <c r="E39" i="27"/>
  <c r="L516" i="25"/>
  <c r="F40" i="27" s="1"/>
  <c r="N517" i="25"/>
  <c r="M517" i="25"/>
  <c r="K259" i="25"/>
  <c r="K258" i="25" s="1"/>
  <c r="K257" i="25" s="1"/>
  <c r="J259" i="25"/>
  <c r="J258" i="25" s="1"/>
  <c r="J256" i="25" s="1"/>
  <c r="J381" i="25"/>
  <c r="J380" i="25" s="1"/>
  <c r="J409" i="25"/>
  <c r="J408" i="25" s="1"/>
  <c r="J407" i="25" s="1"/>
  <c r="D30" i="27" s="1"/>
  <c r="J38" i="25"/>
  <c r="J37" i="25" s="1"/>
  <c r="N215" i="25"/>
  <c r="N214" i="25"/>
  <c r="M214" i="25"/>
  <c r="L213" i="25"/>
  <c r="L212" i="25" s="1"/>
  <c r="F38" i="27" s="1"/>
  <c r="G38" i="27" s="1"/>
  <c r="M215" i="25"/>
  <c r="J59" i="25"/>
  <c r="J58" i="25" s="1"/>
  <c r="L38" i="25"/>
  <c r="J469" i="25"/>
  <c r="J468" i="25" s="1"/>
  <c r="L474" i="25"/>
  <c r="K453" i="25"/>
  <c r="K452" i="25" s="1"/>
  <c r="E33" i="27" s="1"/>
  <c r="N401" i="25"/>
  <c r="L400" i="25"/>
  <c r="M282" i="25"/>
  <c r="K282" i="25"/>
  <c r="K281" i="25" s="1"/>
  <c r="E21" i="27" s="1"/>
  <c r="K283" i="25"/>
  <c r="N283" i="25" s="1"/>
  <c r="M281" i="25"/>
  <c r="M283" i="25"/>
  <c r="L153" i="25"/>
  <c r="L304" i="25"/>
  <c r="N304" i="25" s="1"/>
  <c r="M39" i="25"/>
  <c r="N260" i="25"/>
  <c r="N63" i="25"/>
  <c r="K58" i="25"/>
  <c r="N442" i="25"/>
  <c r="K441" i="25"/>
  <c r="K379" i="25"/>
  <c r="J334" i="25"/>
  <c r="K334" i="25"/>
  <c r="N11" i="25"/>
  <c r="N284" i="25"/>
  <c r="M66" i="25"/>
  <c r="K37" i="25"/>
  <c r="H46" i="27"/>
  <c r="K127" i="25"/>
  <c r="E18" i="27" s="1"/>
  <c r="J439" i="25"/>
  <c r="N183" i="25"/>
  <c r="N75" i="25"/>
  <c r="L10" i="25"/>
  <c r="F9" i="27" s="1"/>
  <c r="K354" i="25"/>
  <c r="K353" i="25" s="1"/>
  <c r="K352" i="25" s="1"/>
  <c r="E13" i="27" s="1"/>
  <c r="N100" i="25"/>
  <c r="J354" i="25"/>
  <c r="J353" i="25" s="1"/>
  <c r="J352" i="25" s="1"/>
  <c r="D13" i="27" s="1"/>
  <c r="N263" i="25"/>
  <c r="N144" i="25"/>
  <c r="K488" i="25"/>
  <c r="K487" i="25" s="1"/>
  <c r="M355" i="25"/>
  <c r="M100" i="25"/>
  <c r="N455" i="25"/>
  <c r="M118" i="25"/>
  <c r="L74" i="25"/>
  <c r="F12" i="27" s="1"/>
  <c r="G12" i="27" s="1"/>
  <c r="M455" i="25"/>
  <c r="M117" i="25"/>
  <c r="M480" i="25"/>
  <c r="L115" i="25"/>
  <c r="M116" i="25"/>
  <c r="K211" i="25"/>
  <c r="N355" i="25"/>
  <c r="M489" i="25"/>
  <c r="M401" i="25"/>
  <c r="M263" i="25"/>
  <c r="N117" i="25"/>
  <c r="N118" i="25"/>
  <c r="L430" i="25"/>
  <c r="N116" i="25"/>
  <c r="N305" i="25"/>
  <c r="M476" i="25"/>
  <c r="N476" i="25"/>
  <c r="M442" i="25"/>
  <c r="N435" i="25"/>
  <c r="N339" i="25"/>
  <c r="M339" i="25"/>
  <c r="M42" i="25"/>
  <c r="N42" i="25"/>
  <c r="K276" i="25"/>
  <c r="K275" i="25" s="1"/>
  <c r="E20" i="27" s="1"/>
  <c r="M358" i="25"/>
  <c r="N358" i="25"/>
  <c r="L328" i="25"/>
  <c r="N329" i="25"/>
  <c r="M329" i="25"/>
  <c r="M431" i="25"/>
  <c r="M432" i="25"/>
  <c r="N277" i="25"/>
  <c r="L276" i="25"/>
  <c r="L275" i="25" s="1"/>
  <c r="L274" i="25" s="1"/>
  <c r="M277" i="25"/>
  <c r="M166" i="25"/>
  <c r="N166" i="25"/>
  <c r="M454" i="25"/>
  <c r="N454" i="25"/>
  <c r="M435" i="25"/>
  <c r="M419" i="25"/>
  <c r="N419" i="25"/>
  <c r="N372" i="25"/>
  <c r="M372" i="25"/>
  <c r="L302" i="25"/>
  <c r="M303" i="25"/>
  <c r="N303" i="25"/>
  <c r="M49" i="25"/>
  <c r="N49" i="25"/>
  <c r="M500" i="25"/>
  <c r="N500" i="25"/>
  <c r="M365" i="25"/>
  <c r="N365" i="25"/>
  <c r="M60" i="25"/>
  <c r="N60" i="25"/>
  <c r="M313" i="25"/>
  <c r="L312" i="25"/>
  <c r="N313" i="25"/>
  <c r="N240" i="25"/>
  <c r="M240" i="25"/>
  <c r="K322" i="25"/>
  <c r="N323" i="25"/>
  <c r="L291" i="25"/>
  <c r="L290" i="25" s="1"/>
  <c r="L289" i="25" s="1"/>
  <c r="F24" i="27" s="1"/>
  <c r="N292" i="25"/>
  <c r="M292" i="25"/>
  <c r="M13" i="25"/>
  <c r="L147" i="25"/>
  <c r="F19" i="27" s="1"/>
  <c r="M148" i="25"/>
  <c r="L296" i="25"/>
  <c r="N432" i="25"/>
  <c r="J298" i="25"/>
  <c r="M299" i="25"/>
  <c r="N507" i="25"/>
  <c r="M507" i="25"/>
  <c r="L382" i="25"/>
  <c r="L381" i="25" s="1"/>
  <c r="L380" i="25" s="1"/>
  <c r="F16" i="27" s="1"/>
  <c r="M383" i="25"/>
  <c r="N383" i="25"/>
  <c r="L142" i="25"/>
  <c r="N143" i="25"/>
  <c r="M336" i="25"/>
  <c r="N336" i="25"/>
  <c r="N479" i="25"/>
  <c r="M479" i="25"/>
  <c r="N404" i="25"/>
  <c r="M404" i="25"/>
  <c r="L258" i="25"/>
  <c r="N111" i="25"/>
  <c r="M111" i="25"/>
  <c r="L134" i="25"/>
  <c r="N135" i="25"/>
  <c r="M135" i="25"/>
  <c r="N239" i="25"/>
  <c r="L354" i="25"/>
  <c r="M150" i="25"/>
  <c r="N251" i="25"/>
  <c r="M471" i="25"/>
  <c r="M488" i="25"/>
  <c r="N195" i="25"/>
  <c r="N238" i="25"/>
  <c r="L306" i="25"/>
  <c r="M307" i="25"/>
  <c r="N307" i="25"/>
  <c r="N194" i="25"/>
  <c r="M194" i="25"/>
  <c r="K149" i="25"/>
  <c r="N150" i="25"/>
  <c r="L249" i="25"/>
  <c r="N250" i="25"/>
  <c r="M250" i="25"/>
  <c r="M52" i="25"/>
  <c r="N52" i="25"/>
  <c r="N470" i="25"/>
  <c r="L469" i="25"/>
  <c r="M449" i="25"/>
  <c r="L448" i="25"/>
  <c r="N449" i="25"/>
  <c r="L525" i="25"/>
  <c r="M526" i="25"/>
  <c r="N526" i="25"/>
  <c r="K298" i="25"/>
  <c r="N299" i="25"/>
  <c r="J322" i="25"/>
  <c r="M323" i="25"/>
  <c r="N232" i="25"/>
  <c r="M232" i="25"/>
  <c r="J143" i="25"/>
  <c r="J142" i="25" s="1"/>
  <c r="J127" i="25" s="1"/>
  <c r="D18" i="27" s="1"/>
  <c r="M144" i="25"/>
  <c r="L220" i="25"/>
  <c r="M221" i="25"/>
  <c r="N221" i="25"/>
  <c r="M260" i="25"/>
  <c r="M239" i="25"/>
  <c r="M238" i="25"/>
  <c r="M149" i="25"/>
  <c r="J276" i="25"/>
  <c r="G46" i="27" l="1"/>
  <c r="F20" i="27"/>
  <c r="J255" i="25"/>
  <c r="D11" i="27"/>
  <c r="L114" i="25"/>
  <c r="N114" i="25" s="1"/>
  <c r="F15" i="27"/>
  <c r="F14" i="27" s="1"/>
  <c r="J379" i="25"/>
  <c r="D16" i="27"/>
  <c r="D14" i="27" s="1"/>
  <c r="H12" i="27"/>
  <c r="N516" i="25"/>
  <c r="M516" i="25"/>
  <c r="M213" i="25"/>
  <c r="N213" i="25"/>
  <c r="M134" i="25"/>
  <c r="L128" i="25"/>
  <c r="J22" i="25"/>
  <c r="K22" i="25"/>
  <c r="M470" i="25"/>
  <c r="K440" i="25"/>
  <c r="K439" i="25" s="1"/>
  <c r="K274" i="25"/>
  <c r="M304" i="25"/>
  <c r="J275" i="25"/>
  <c r="J211" i="25"/>
  <c r="M74" i="25"/>
  <c r="J430" i="25"/>
  <c r="J429" i="25" s="1"/>
  <c r="J126" i="25"/>
  <c r="N281" i="25"/>
  <c r="N282" i="25"/>
  <c r="K468" i="25"/>
  <c r="N10" i="25"/>
  <c r="N74" i="25"/>
  <c r="K186" i="25"/>
  <c r="J186" i="25"/>
  <c r="H38" i="27"/>
  <c r="E37" i="27"/>
  <c r="H9" i="27"/>
  <c r="G45" i="27"/>
  <c r="H45" i="27"/>
  <c r="G19" i="27"/>
  <c r="M441" i="25"/>
  <c r="N115" i="25"/>
  <c r="N488" i="25"/>
  <c r="M115" i="25"/>
  <c r="K256" i="25"/>
  <c r="N259" i="25"/>
  <c r="M259" i="25"/>
  <c r="J257" i="25"/>
  <c r="N475" i="25"/>
  <c r="N474" i="25"/>
  <c r="N525" i="25"/>
  <c r="L524" i="25"/>
  <c r="M525" i="25"/>
  <c r="M38" i="25"/>
  <c r="L37" i="25"/>
  <c r="N38" i="25"/>
  <c r="N142" i="25"/>
  <c r="M142" i="25"/>
  <c r="N382" i="25"/>
  <c r="M382" i="25"/>
  <c r="M147" i="25"/>
  <c r="K321" i="25"/>
  <c r="N322" i="25"/>
  <c r="N487" i="25"/>
  <c r="M487" i="25"/>
  <c r="J321" i="25"/>
  <c r="J320" i="25" s="1"/>
  <c r="M322" i="25"/>
  <c r="M114" i="25"/>
  <c r="M469" i="25"/>
  <c r="L468" i="25"/>
  <c r="L467" i="25" s="1"/>
  <c r="F35" i="27" s="1"/>
  <c r="N469" i="25"/>
  <c r="M475" i="25"/>
  <c r="J297" i="25"/>
  <c r="M298" i="25"/>
  <c r="L452" i="25"/>
  <c r="F33" i="27" s="1"/>
  <c r="G33" i="27" s="1"/>
  <c r="M453" i="25"/>
  <c r="N453" i="25"/>
  <c r="K148" i="25"/>
  <c r="N149" i="25"/>
  <c r="L408" i="25"/>
  <c r="L407" i="25" s="1"/>
  <c r="F30" i="27" s="1"/>
  <c r="N409" i="25"/>
  <c r="M409" i="25"/>
  <c r="L58" i="25"/>
  <c r="M59" i="25"/>
  <c r="N59" i="25"/>
  <c r="N134" i="25"/>
  <c r="L295" i="25"/>
  <c r="F25" i="27" s="1"/>
  <c r="F22" i="27" s="1"/>
  <c r="M12" i="25"/>
  <c r="J11" i="25"/>
  <c r="J10" i="25" s="1"/>
  <c r="D9" i="27" s="1"/>
  <c r="G9" i="27" s="1"/>
  <c r="L498" i="25"/>
  <c r="N499" i="25"/>
  <c r="M499" i="25"/>
  <c r="N165" i="25"/>
  <c r="M165" i="25"/>
  <c r="M328" i="25"/>
  <c r="N328" i="25"/>
  <c r="L327" i="25"/>
  <c r="L98" i="25"/>
  <c r="L80" i="25" s="1"/>
  <c r="N99" i="25"/>
  <c r="M99" i="25"/>
  <c r="K297" i="25"/>
  <c r="N298" i="25"/>
  <c r="L447" i="25"/>
  <c r="M448" i="25"/>
  <c r="N448" i="25"/>
  <c r="M400" i="25"/>
  <c r="N400" i="25"/>
  <c r="L399" i="25"/>
  <c r="L248" i="25"/>
  <c r="M249" i="25"/>
  <c r="N249" i="25"/>
  <c r="M306" i="25"/>
  <c r="N306" i="25"/>
  <c r="L353" i="25"/>
  <c r="M354" i="25"/>
  <c r="N354" i="25"/>
  <c r="N212" i="25"/>
  <c r="M212" i="25"/>
  <c r="L334" i="25"/>
  <c r="M335" i="25"/>
  <c r="N335" i="25"/>
  <c r="M506" i="25"/>
  <c r="N506" i="25"/>
  <c r="L505" i="25"/>
  <c r="L504" i="25" s="1"/>
  <c r="L503" i="25" s="1"/>
  <c r="N431" i="25"/>
  <c r="K430" i="25"/>
  <c r="L311" i="25"/>
  <c r="N312" i="25"/>
  <c r="M312" i="25"/>
  <c r="M276" i="25"/>
  <c r="N276" i="25"/>
  <c r="M143" i="25"/>
  <c r="N441" i="25"/>
  <c r="N220" i="25"/>
  <c r="L219" i="25"/>
  <c r="L218" i="25" s="1"/>
  <c r="M220" i="25"/>
  <c r="L257" i="25"/>
  <c r="N258" i="25"/>
  <c r="L256" i="25"/>
  <c r="F11" i="27" s="1"/>
  <c r="M258" i="25"/>
  <c r="M291" i="25"/>
  <c r="N291" i="25"/>
  <c r="N302" i="25"/>
  <c r="M302" i="25"/>
  <c r="M440" i="25"/>
  <c r="L439" i="25"/>
  <c r="D10" i="27" l="1"/>
  <c r="D8" i="27" s="1"/>
  <c r="H33" i="27"/>
  <c r="K255" i="25"/>
  <c r="E11" i="27"/>
  <c r="H11" i="27" s="1"/>
  <c r="J397" i="25"/>
  <c r="D31" i="27"/>
  <c r="D28" i="27" s="1"/>
  <c r="K9" i="25"/>
  <c r="G11" i="27"/>
  <c r="F39" i="27"/>
  <c r="L310" i="25"/>
  <c r="F48" i="27"/>
  <c r="F47" i="27" s="1"/>
  <c r="J274" i="25"/>
  <c r="D20" i="27"/>
  <c r="D17" i="27" s="1"/>
  <c r="L22" i="25"/>
  <c r="N440" i="25"/>
  <c r="J9" i="25"/>
  <c r="J8" i="25" s="1"/>
  <c r="M430" i="25"/>
  <c r="J467" i="25"/>
  <c r="K467" i="25"/>
  <c r="H20" i="27"/>
  <c r="H15" i="27"/>
  <c r="G15" i="27"/>
  <c r="H40" i="27"/>
  <c r="D37" i="27"/>
  <c r="G44" i="27"/>
  <c r="H44" i="27"/>
  <c r="F43" i="27"/>
  <c r="N439" i="25"/>
  <c r="M439" i="25"/>
  <c r="L429" i="25"/>
  <c r="F31" i="27" s="1"/>
  <c r="L288" i="25"/>
  <c r="N290" i="25"/>
  <c r="M290" i="25"/>
  <c r="N353" i="25"/>
  <c r="L352" i="25"/>
  <c r="F13" i="27" s="1"/>
  <c r="M353" i="25"/>
  <c r="M98" i="25"/>
  <c r="N98" i="25"/>
  <c r="L127" i="25"/>
  <c r="F18" i="27" s="1"/>
  <c r="M128" i="25"/>
  <c r="N128" i="25"/>
  <c r="M468" i="25"/>
  <c r="N468" i="25"/>
  <c r="M524" i="25"/>
  <c r="N524" i="25"/>
  <c r="L523" i="25"/>
  <c r="F42" i="27" s="1"/>
  <c r="L255" i="25"/>
  <c r="M256" i="25"/>
  <c r="N256" i="25"/>
  <c r="M219" i="25"/>
  <c r="N219" i="25"/>
  <c r="M311" i="25"/>
  <c r="N311" i="25"/>
  <c r="N430" i="25"/>
  <c r="K429" i="25"/>
  <c r="M447" i="25"/>
  <c r="N447" i="25"/>
  <c r="L446" i="25"/>
  <c r="L445" i="25" s="1"/>
  <c r="F32" i="27" s="1"/>
  <c r="M58" i="25"/>
  <c r="N58" i="25"/>
  <c r="K147" i="25"/>
  <c r="N148" i="25"/>
  <c r="J319" i="25"/>
  <c r="M321" i="25"/>
  <c r="N37" i="25"/>
  <c r="M37" i="25"/>
  <c r="M334" i="25"/>
  <c r="N334" i="25"/>
  <c r="L398" i="25"/>
  <c r="F29" i="27" s="1"/>
  <c r="H29" i="27" s="1"/>
  <c r="N399" i="25"/>
  <c r="M399" i="25"/>
  <c r="M408" i="25"/>
  <c r="N408" i="25"/>
  <c r="M257" i="25"/>
  <c r="N257" i="25"/>
  <c r="N505" i="25"/>
  <c r="M505" i="25"/>
  <c r="L247" i="25"/>
  <c r="N248" i="25"/>
  <c r="M248" i="25"/>
  <c r="K296" i="25"/>
  <c r="N297" i="25"/>
  <c r="M327" i="25"/>
  <c r="L326" i="25"/>
  <c r="N327" i="25"/>
  <c r="M160" i="25"/>
  <c r="N160" i="25"/>
  <c r="M498" i="25"/>
  <c r="N498" i="25"/>
  <c r="L497" i="25"/>
  <c r="M11" i="25"/>
  <c r="N452" i="25"/>
  <c r="M452" i="25"/>
  <c r="J296" i="25"/>
  <c r="M297" i="25"/>
  <c r="K320" i="25"/>
  <c r="K319" i="25" s="1"/>
  <c r="N321" i="25"/>
  <c r="M381" i="25"/>
  <c r="N381" i="25"/>
  <c r="M474" i="25"/>
  <c r="C21" i="21"/>
  <c r="C20" i="21" s="1"/>
  <c r="D21" i="21"/>
  <c r="D20" i="21" s="1"/>
  <c r="E21" i="21"/>
  <c r="E20" i="21" s="1"/>
  <c r="C26" i="21"/>
  <c r="C27" i="21" s="1"/>
  <c r="D26" i="21"/>
  <c r="D27" i="21" s="1"/>
  <c r="E26" i="21"/>
  <c r="E27" i="21" s="1"/>
  <c r="C31" i="21"/>
  <c r="C30" i="21" s="1"/>
  <c r="D31" i="21"/>
  <c r="C39" i="21"/>
  <c r="D39" i="21"/>
  <c r="C40" i="21"/>
  <c r="D40" i="21"/>
  <c r="C41" i="21"/>
  <c r="D41" i="21"/>
  <c r="C45" i="21"/>
  <c r="C44" i="21" s="1"/>
  <c r="C46" i="21"/>
  <c r="D46" i="21"/>
  <c r="C49" i="21"/>
  <c r="D49" i="21"/>
  <c r="C50" i="21"/>
  <c r="D50" i="21"/>
  <c r="C54" i="21"/>
  <c r="D54" i="21"/>
  <c r="E10" i="27" l="1"/>
  <c r="E8" i="27" s="1"/>
  <c r="G29" i="27"/>
  <c r="K397" i="25"/>
  <c r="E31" i="27"/>
  <c r="E28" i="27" s="1"/>
  <c r="K126" i="25"/>
  <c r="E19" i="27"/>
  <c r="K466" i="25"/>
  <c r="E35" i="27"/>
  <c r="E34" i="27" s="1"/>
  <c r="G20" i="27"/>
  <c r="J466" i="25"/>
  <c r="D35" i="27"/>
  <c r="D34" i="27" s="1"/>
  <c r="L9" i="25"/>
  <c r="L254" i="25"/>
  <c r="J318" i="25"/>
  <c r="E50" i="21"/>
  <c r="C53" i="21"/>
  <c r="C38" i="21"/>
  <c r="C52" i="21" s="1"/>
  <c r="D45" i="21"/>
  <c r="E46" i="21"/>
  <c r="E39" i="21"/>
  <c r="E49" i="21"/>
  <c r="D30" i="21"/>
  <c r="E41" i="21"/>
  <c r="E40" i="21"/>
  <c r="H39" i="27"/>
  <c r="H16" i="27"/>
  <c r="G16" i="27"/>
  <c r="H32" i="27"/>
  <c r="G32" i="27"/>
  <c r="H14" i="27"/>
  <c r="G14" i="27"/>
  <c r="H43" i="27"/>
  <c r="G43" i="27"/>
  <c r="G39" i="27"/>
  <c r="H23" i="27"/>
  <c r="G23" i="27"/>
  <c r="H48" i="27"/>
  <c r="G48" i="27"/>
  <c r="G13" i="27"/>
  <c r="H13" i="27"/>
  <c r="H21" i="27"/>
  <c r="G21" i="27"/>
  <c r="H42" i="27"/>
  <c r="F41" i="27"/>
  <c r="G42" i="27"/>
  <c r="F28" i="27"/>
  <c r="G40" i="27"/>
  <c r="F17" i="27"/>
  <c r="H18" i="27"/>
  <c r="G18" i="27"/>
  <c r="G30" i="27"/>
  <c r="H30" i="27"/>
  <c r="H24" i="27"/>
  <c r="G24" i="27"/>
  <c r="G31" i="27"/>
  <c r="F37" i="27"/>
  <c r="N497" i="25"/>
  <c r="L496" i="25"/>
  <c r="F36" i="27" s="1"/>
  <c r="F34" i="27" s="1"/>
  <c r="M497" i="25"/>
  <c r="M504" i="25"/>
  <c r="N504" i="25"/>
  <c r="M22" i="25"/>
  <c r="N22" i="25"/>
  <c r="N446" i="25"/>
  <c r="M446" i="25"/>
  <c r="M127" i="25"/>
  <c r="N127" i="25"/>
  <c r="N80" i="25"/>
  <c r="M80" i="25"/>
  <c r="M352" i="25"/>
  <c r="N352" i="25"/>
  <c r="M289" i="25"/>
  <c r="N289" i="25"/>
  <c r="L379" i="25"/>
  <c r="M380" i="25"/>
  <c r="N380" i="25"/>
  <c r="J295" i="25"/>
  <c r="M296" i="25"/>
  <c r="M10" i="25"/>
  <c r="M326" i="25"/>
  <c r="N326" i="25"/>
  <c r="L320" i="25"/>
  <c r="F10" i="27" s="1"/>
  <c r="M231" i="25"/>
  <c r="N231" i="25"/>
  <c r="L211" i="25"/>
  <c r="N407" i="25"/>
  <c r="M407" i="25"/>
  <c r="M398" i="25"/>
  <c r="N398" i="25"/>
  <c r="M467" i="25"/>
  <c r="N467" i="25"/>
  <c r="K295" i="25"/>
  <c r="N296" i="25"/>
  <c r="N147" i="25"/>
  <c r="M255" i="25"/>
  <c r="N255" i="25"/>
  <c r="L522" i="25"/>
  <c r="N523" i="25"/>
  <c r="M523" i="25"/>
  <c r="M247" i="25"/>
  <c r="N247" i="25"/>
  <c r="M275" i="25"/>
  <c r="N275" i="25"/>
  <c r="N218" i="25"/>
  <c r="M218" i="25"/>
  <c r="M429" i="25"/>
  <c r="N429" i="25"/>
  <c r="C25" i="21"/>
  <c r="D53" i="21"/>
  <c r="D25" i="21"/>
  <c r="K318" i="25" l="1"/>
  <c r="F8" i="27"/>
  <c r="G8" i="27" s="1"/>
  <c r="H10" i="27"/>
  <c r="K288" i="25"/>
  <c r="N288" i="25" s="1"/>
  <c r="E25" i="27"/>
  <c r="G36" i="27"/>
  <c r="H36" i="27"/>
  <c r="J288" i="25"/>
  <c r="M288" i="25" s="1"/>
  <c r="D25" i="27"/>
  <c r="H31" i="27"/>
  <c r="G10" i="27"/>
  <c r="H19" i="27"/>
  <c r="E17" i="27"/>
  <c r="F7" i="27"/>
  <c r="K8" i="25"/>
  <c r="L126" i="25"/>
  <c r="C18" i="21"/>
  <c r="D44" i="21"/>
  <c r="E45" i="21"/>
  <c r="G35" i="27"/>
  <c r="H35" i="27"/>
  <c r="G37" i="27"/>
  <c r="H37" i="27"/>
  <c r="G28" i="27"/>
  <c r="H28" i="27"/>
  <c r="H47" i="27"/>
  <c r="G47" i="27"/>
  <c r="H41" i="27"/>
  <c r="G41" i="27"/>
  <c r="G34" i="27"/>
  <c r="H34" i="27"/>
  <c r="G17" i="27"/>
  <c r="H8" i="27"/>
  <c r="L186" i="25"/>
  <c r="M187" i="25"/>
  <c r="N187" i="25"/>
  <c r="M445" i="25"/>
  <c r="N445" i="25"/>
  <c r="M211" i="25"/>
  <c r="N211" i="25"/>
  <c r="M9" i="25"/>
  <c r="N9" i="25"/>
  <c r="N503" i="25"/>
  <c r="M503" i="25"/>
  <c r="N295" i="25"/>
  <c r="L319" i="25"/>
  <c r="M320" i="25"/>
  <c r="N320" i="25"/>
  <c r="M295" i="25"/>
  <c r="M496" i="25"/>
  <c r="N496" i="25"/>
  <c r="M274" i="25"/>
  <c r="N274" i="25"/>
  <c r="M522" i="25"/>
  <c r="N522" i="25"/>
  <c r="M379" i="25"/>
  <c r="N379" i="25"/>
  <c r="L397" i="25"/>
  <c r="L466" i="25"/>
  <c r="J254" i="25" l="1"/>
  <c r="K254" i="25"/>
  <c r="D22" i="27"/>
  <c r="G25" i="27"/>
  <c r="E22" i="27"/>
  <c r="H22" i="27" s="1"/>
  <c r="H25" i="27"/>
  <c r="H17" i="27"/>
  <c r="L8" i="25"/>
  <c r="M8" i="25" s="1"/>
  <c r="N153" i="25"/>
  <c r="M153" i="25"/>
  <c r="D38" i="21"/>
  <c r="D52" i="21" s="1"/>
  <c r="E44" i="21"/>
  <c r="N310" i="25"/>
  <c r="L318" i="25"/>
  <c r="M319" i="25"/>
  <c r="N319" i="25"/>
  <c r="M310" i="25"/>
  <c r="N397" i="25"/>
  <c r="M397" i="25"/>
  <c r="N186" i="25"/>
  <c r="M186" i="25"/>
  <c r="N466" i="25"/>
  <c r="M466" i="25"/>
  <c r="D7" i="27" l="1"/>
  <c r="G22" i="27"/>
  <c r="E7" i="27"/>
  <c r="N8" i="25"/>
  <c r="M126" i="25"/>
  <c r="N126" i="25"/>
  <c r="E38" i="21"/>
  <c r="M254" i="25"/>
  <c r="J7" i="25"/>
  <c r="M318" i="25"/>
  <c r="N318" i="25"/>
  <c r="K7" i="25"/>
  <c r="N254" i="25"/>
  <c r="L7" i="25"/>
  <c r="E52" i="21" l="1"/>
  <c r="E18" i="21" s="1"/>
  <c r="H7" i="27"/>
  <c r="G7" i="27"/>
  <c r="M7" i="25"/>
  <c r="N7" i="25"/>
  <c r="D18" i="21" l="1"/>
</calcChain>
</file>

<file path=xl/sharedStrings.xml><?xml version="1.0" encoding="utf-8"?>
<sst xmlns="http://schemas.openxmlformats.org/spreadsheetml/2006/main" count="4396" uniqueCount="760">
  <si>
    <t/>
  </si>
  <si>
    <t>(тыс. рублей)</t>
  </si>
  <si>
    <t>Наименование</t>
  </si>
  <si>
    <t>Рз</t>
  </si>
  <si>
    <t>Прз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</si>
  <si>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</si>
  <si>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</si>
  <si>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</si>
  <si>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</si>
  <si>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</si>
  <si>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</si>
  <si>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</si>
  <si>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</si>
  <si>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</si>
  <si>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</si>
  <si>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</si>
  <si>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</si>
  <si>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</si>
  <si>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</si>
  <si>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</si>
  <si>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</si>
  <si>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</si>
  <si>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</si>
  <si>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</si>
  <si>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</si>
  <si>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</si>
  <si>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</si>
  <si>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2 02 27576 00 0000 150</t>
  </si>
  <si>
    <t>2 02 25467 05 0000 150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</si>
  <si>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</si>
  <si>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</si>
  <si>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</si>
  <si>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</si>
  <si>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</si>
  <si>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</si>
  <si>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</si>
  <si>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</si>
  <si>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</si>
  <si>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</si>
  <si>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 в границах соответствующего муниципального образования</t>
  </si>
  <si>
    <t>2 02 35082 05 0000 150</t>
  </si>
  <si>
    <t>Иные межбюджетные трансферты</t>
  </si>
  <si>
    <t>Администрация Ромодановского муниципального района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</si>
  <si>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</si>
  <si>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</si>
  <si>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</si>
  <si>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</si>
  <si>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</si>
  <si>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аппарата  Администрации Ромодановского  муниципального района</t>
  </si>
  <si>
    <t xml:space="preserve">Высшее должностное лицо </t>
  </si>
  <si>
    <t>Расходы на выплаты по оплате труда высшего должностного лица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</si>
  <si>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</si>
  <si>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</si>
  <si>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</si>
  <si>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</si>
  <si>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Муниципальная программа "Укрепление общественного порядка и обеспечение общественной безопасности в Ромодановском муниципальном районе "</t>
  </si>
  <si>
    <t>Основное мероприятие "Мероприятия по укреплению общественного порядка и обеспечению общественной безопасности в сфере охраны прав и интересов несовершеннолетних. Профилактика и предупреждение безнадзорности и беспризорности несовершеннолетних"</t>
  </si>
  <si>
    <t>Мероприятия по укреплению общественного порядка и обеспечению общественной безопасности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</si>
  <si>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</si>
  <si>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</si>
  <si>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Основное мероприятие "Мероприятия по укреплению общественного порядка и обеспечению общественной безопасности в сфере оборота наркотических и психотропных средств"</t>
  </si>
  <si>
    <t>Основное мероприятие "Мероприятия по укреплению общественного порядка и обеспечению общественной безопасности в сфере безопасности дорожного движения"</t>
  </si>
  <si>
    <t>Обеспечение деятельности аппарата  Администрации Ромодановскогомуниципального района</t>
  </si>
  <si>
    <t>Обеспечение деятельности Администрации района</t>
  </si>
  <si>
    <t xml:space="preserve">Расходы на выплаты по оплате труда работников органов местного самоуправления </t>
  </si>
  <si>
    <t>Расходы на обеспечение функций органов местного самоуправления</t>
  </si>
  <si>
    <t>Иные бюджетные ассигнования</t>
  </si>
  <si>
    <t>Уплата налогов, сборов и иных платежей</t>
  </si>
  <si>
    <t>Cтимулирование применения специального налогового режима "Налог на профессиональный доход"</t>
  </si>
  <si>
    <t>Непрограммные расходы главных распорядителей бюджетных средств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</si>
  <si>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Ромодановского муниципального района Республики Мордовия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</si>
  <si>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</si>
  <si>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ведению учета в качестве нуждающихся в жилых помещениях граждан, 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</si>
  <si>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</si>
  <si>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05</t>
  </si>
  <si>
    <t>07</t>
  </si>
  <si>
    <t xml:space="preserve">Резервные фонды </t>
  </si>
  <si>
    <t>Резервные средства</t>
  </si>
  <si>
    <t xml:space="preserve">11 </t>
  </si>
  <si>
    <t>Другие общегосударственные вопросы</t>
  </si>
  <si>
    <t>13</t>
  </si>
  <si>
    <t>Исполнение судебных актов</t>
  </si>
  <si>
    <t>Оценка недвижимости, признание прав и регулирование отношений по муниципальной собственности</t>
  </si>
  <si>
    <t>Национальная безопасность и правоохранительная деятельность</t>
  </si>
  <si>
    <t>03</t>
  </si>
  <si>
    <t>Органы юстиции</t>
  </si>
  <si>
    <t>Национальная экономика</t>
  </si>
  <si>
    <t>Сельское хозяйство и рыболовство</t>
  </si>
  <si>
    <t>Программа развития сельского хозяйства и регулирования  рынков сельскохозяйственной продукции, сырья и продовольствия в Ромодановском муниципальном районе на 2013-2025 годы</t>
  </si>
  <si>
    <t>Подпрограмма "Поддержка и развитие кадрового потенциала в АПК"</t>
  </si>
  <si>
    <t>Основное мероприятие "Стимулирование обучения и закрепления молодых специалистов в сельскохозяйственном производстве"</t>
  </si>
  <si>
    <t>Социальное обеспечение и иные выплаты населению</t>
  </si>
  <si>
    <t>Иные выплаты населению</t>
  </si>
  <si>
    <t>Транспорт</t>
  </si>
  <si>
    <t xml:space="preserve">900  </t>
  </si>
  <si>
    <t xml:space="preserve">04 </t>
  </si>
  <si>
    <t>08</t>
  </si>
  <si>
    <t xml:space="preserve">Организация транспортного обслуживания населения по муниципальным маршрутам на территории Республики Мордовия </t>
  </si>
  <si>
    <t>Дорожное хозяйство (дорожные фонды)</t>
  </si>
  <si>
    <t>09</t>
  </si>
  <si>
    <t>Региональный проект "Жилье"</t>
  </si>
  <si>
    <t>Капитальные вложения в объекты государственной (муниципальной) собственности</t>
  </si>
  <si>
    <t>Бюджетные инвестиции</t>
  </si>
  <si>
    <t xml:space="preserve">Муниципальная программа «Повышение безопасности дорожного движения на территории Ромодановского муниципального района» </t>
  </si>
  <si>
    <t>Основное мероприятие "Улучшение состояния дорог и тротуаров на территории Ромодановского муниципального района"</t>
  </si>
  <si>
    <t>Капитальный ремонт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</si>
  <si>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</si>
  <si>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Мероприятия по землеусторйству и землепользованию</t>
  </si>
  <si>
    <t>Жилищно-коммунальное хозяйство</t>
  </si>
  <si>
    <t>Жилищное хозяйство</t>
  </si>
  <si>
    <t>Муниципальная программа Ромодановского муниципального района «Комплексное развитие сельских территорий»</t>
  </si>
  <si>
    <t>Муниципальная программа "Развитие жилищно-коммунального хозяйства Ромодановского муниципального района Республики Мордовия"</t>
  </si>
  <si>
    <t>Основное мероприятие "Ремонт многоквартирных домов по Программе "Капитальный ремонт многоквартирных домов"</t>
  </si>
  <si>
    <t>Взнос на капитальный ремонт общего имущества в многоквартирном доме</t>
  </si>
  <si>
    <t>Социальная политика</t>
  </si>
  <si>
    <t xml:space="preserve"> Пенсионное обеспечение</t>
  </si>
  <si>
    <t>Доплаты к пенсиям муниципальных служащих Республики Мордовия</t>
  </si>
  <si>
    <t>Публичные нормативные социальные выплаты гражданам</t>
  </si>
  <si>
    <t>Социальное обеспечение населения</t>
  </si>
  <si>
    <t>Основное мероприятие "Обеспечение жильем отдельных категорий граждан"</t>
  </si>
  <si>
    <t>Предоставление молодым семьям социальных выплат на строительство или приобретение жилья</t>
  </si>
  <si>
    <t>Социальные выплаты гражданам, кроме публичных нормативных социальных выплат</t>
  </si>
  <si>
    <t>Охрана семьи и детства</t>
  </si>
  <si>
    <t>Муниципальная программа  "Развитие образования в Ромодановском муниципальном районе на 2016-2025г."</t>
  </si>
  <si>
    <t>Основное мероприятие  "Создание условий, обеспечивающих успешную социализацию детей, оставшихся без попечения родителей, находящихся в трудной жизненной ситуации"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</si>
  <si>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</si>
  <si>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</si>
  <si>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Средства массовой информации</t>
  </si>
  <si>
    <t>Периодическая печать и издательства</t>
  </si>
  <si>
    <t>Субсидии на поддержку социально ориентированных некоммерческих организаций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</si>
  <si>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</si>
  <si>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</si>
  <si>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МКУ "Финансовое управление администрации района"</t>
  </si>
  <si>
    <t>901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</si>
  <si>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</si>
  <si>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</si>
  <si>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 xml:space="preserve">Муниципальная программа повышения эффективности управления муниципальными финансами в Ромодановском муниципальном районе  Республики Мордовия </t>
  </si>
  <si>
    <t>Подпрограмма «Эффективное использование бюджетного потенциала»</t>
  </si>
  <si>
    <t>Основное мероприятие «Совершенствование бюджетного процесса, формирование бюджета Ромодановского муниципального района на очередной финансовый год и на плановый период»</t>
  </si>
  <si>
    <t xml:space="preserve">Расходы на выплаты по оплате труда работников  органов местного самоуправления  </t>
  </si>
  <si>
    <t>00</t>
  </si>
  <si>
    <t>Межбюджетные трансферты</t>
  </si>
  <si>
    <t xml:space="preserve">Муниципальная программа «Повышение безопасности дорожного движения на территории Ромодановского муниципального района» 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</si>
  <si>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</si>
  <si>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Коммунальное хозяйство</t>
  </si>
  <si>
    <t>Благоустройство</t>
  </si>
  <si>
    <t>Муниципальная программа "Развитие культуры и туризма  Ромодановского муниципального района"</t>
  </si>
  <si>
    <t>Подпрограмма «Создание и развитие инфраструктуры на сельских территориях»</t>
  </si>
  <si>
    <t>Обслуживание государственного (муниципального) долга</t>
  </si>
  <si>
    <t>Обслуживание государственного (муниципального) внутренного долга</t>
  </si>
  <si>
    <t>Муниципальная программа повышения эффективности управления муниципальными финансами в Ромодановском муниципальном районе  Республики Мордовия</t>
  </si>
  <si>
    <t>Подпрограмма «Управление муниципальным долгом Ромодановского  муниципального района»</t>
  </si>
  <si>
    <t xml:space="preserve">Основное мероприятие «Обеспечение своевременности исполнения долговых обязательств Ромодановского муниципального района" </t>
  </si>
  <si>
    <t>Процентные платежи по муниципальному долгу</t>
  </si>
  <si>
    <t>Обслуживание муниципального долга</t>
  </si>
  <si>
    <t xml:space="preserve">Межбюджетные трансферты общего характера бюджетам бюджетной системы Российской Федерации </t>
  </si>
  <si>
    <t>14</t>
  </si>
  <si>
    <t>Подпрограмма «Повышение эффективности межбюджетных отношений»</t>
  </si>
  <si>
    <t>Основное мероприятие "Выравнивание бюджетной обеспеченности сельских поселений Ромодановского муниципального района"</t>
  </si>
  <si>
    <t>Дотации на выравнивание бюджетной обеспеченности поселений</t>
  </si>
  <si>
    <t>Дотации</t>
  </si>
  <si>
    <t>Муниципальная программа  "Развитие образования в Ромодановском муниципальном районе  на 2016-2025 г."</t>
  </si>
  <si>
    <t>МКУ" Управление по социальной работе"</t>
  </si>
  <si>
    <t>907</t>
  </si>
  <si>
    <t>Основное мероприятие "Создание условий, обеспечивающих успешную социализацию детей, оставшихся без попечения родителей, находящихся в трудной жизненной ситуации"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</si>
  <si>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</si>
  <si>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Обеспечение деятельности аппарата Администрации Ромодановского муниципального района</t>
  </si>
  <si>
    <t>Непрограммные расходы в рамках обеспечения деятельности Администрации района</t>
  </si>
  <si>
    <t>Другие общегосударственные расходы</t>
  </si>
  <si>
    <t>Учреждения по обеспечению хозяйственного обслуживания</t>
  </si>
  <si>
    <t>Расходы на выплаты персоналу казенных учреждений</t>
  </si>
  <si>
    <t>Архивные учреждения</t>
  </si>
  <si>
    <t>Централизованные бухгалтерии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</si>
  <si>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</si>
  <si>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Учреждения по защите населения и территории от чрезвычайных ситуаций  природного и техногенного характера, гражданской обороне </t>
  </si>
  <si>
    <t>Образование</t>
  </si>
  <si>
    <t>Дошкольное образование</t>
  </si>
  <si>
    <t>Основное мероприятие "Развитие дошкольного образования"</t>
  </si>
  <si>
    <t>Субсидии бюджетным учреждениям</t>
  </si>
  <si>
    <t>Дошкольные образовательные организации</t>
  </si>
  <si>
    <t>Общее образование</t>
  </si>
  <si>
    <t>Основное мероприятие «Развитие общего образования»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</si>
  <si>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</si>
  <si>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Школы-детские сады, школы начальные, неполные средние и средние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</si>
  <si>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</si>
  <si>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 xml:space="preserve">907  </t>
  </si>
  <si>
    <t>Дополнительное образование детей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</si>
  <si>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</si>
  <si>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</si>
  <si>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Основное мероприятие "Развитие дополнительного образования детей ДЮШС"</t>
  </si>
  <si>
    <t>Подпрограмма "Культура. Развитие. Творчество"</t>
  </si>
  <si>
    <t xml:space="preserve">Основное мероприятие "Развитие системы дополнительного образования в сфере искусства, совершенствование системы работы с детьми"
  </t>
  </si>
  <si>
    <t xml:space="preserve">Учреждения по внешкольной работе с детьми  </t>
  </si>
  <si>
    <t xml:space="preserve">Молодежная политика  </t>
  </si>
  <si>
    <t>Основное мероприятие "Организация отдыха, оздоровления и занятости детей и подростков"</t>
  </si>
  <si>
    <t xml:space="preserve">Подпрограмма «Патриотическое воспитание граждан, проживающих на территории Ромодановского  муниципального  района Республики Мордовия» </t>
  </si>
  <si>
    <t>Основное мероприятие "Воспитание гражданственности и патриотизма, духовно-нравственное воспитание молодежи"</t>
  </si>
  <si>
    <t>Мероприятия в области молодежной политики</t>
  </si>
  <si>
    <t>Другие вопросы в области образования</t>
  </si>
  <si>
    <t>Основное мероприятие "Обеспечение деятельности МКУ "Центр информационно-методического обеспечения муниципальных бюджетных образовательных учреждений Ромодановского муниципального района  РМ" и реализации прочих мероприятий в области образования</t>
  </si>
  <si>
    <t>Учебно-методические кабинеты, группы хозяйственного обслуживания, учебные фильмотеки, межшкольные учебно-производственные комбинаты, логопедические пункты</t>
  </si>
  <si>
    <t>Культура, кинематография</t>
  </si>
  <si>
    <t>Культура</t>
  </si>
  <si>
    <t>Подпрограмма "Развитие музейного дела и сохранение культурного наследия"</t>
  </si>
  <si>
    <t>Основное мероприятие: «Организация культурно-просветительской работы; проведение лекториев, круглых столов, устных журналов, экскурсий, выставок; пополнение экспозиций»</t>
  </si>
  <si>
    <t>Музеи и постоянные выставки</t>
  </si>
  <si>
    <t>Подпрограмма "Сохранение, возрождение и развитие традиционной народной культуры, поддержка народного творчества и культурно-досуговой деятельности"</t>
  </si>
  <si>
    <t>Основное мероприятие "Организация досуга населения, проведение культурно-досуговых мероприятий"</t>
  </si>
  <si>
    <t>Дворцы и дома культуры, другие учреждения культуры и средств массовой информации</t>
  </si>
  <si>
    <t>Основное мероприятие «Укрепление материально-технической базы»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</si>
  <si>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</si>
  <si>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Подпрограмма "Развитие библиотечного дела"</t>
  </si>
  <si>
    <t>Библиотеки</t>
  </si>
  <si>
    <t>Другие вопросы в области культуры, кинематографии</t>
  </si>
  <si>
    <t>Основное мероприятие "Организация досуга населения"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</si>
  <si>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</si>
  <si>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Физическая культура и спорт</t>
  </si>
  <si>
    <t xml:space="preserve">Физическая культура </t>
  </si>
  <si>
    <t>Муниципальная  программа "Развитие физической культуры и спорта в Ромодановском муниципальном районе "</t>
  </si>
  <si>
    <t xml:space="preserve">Основное мероприятие "Физическое воспитание и обеспечение организации и проведения физкультурных мероприятий и массовых спортных мероприятий" </t>
  </si>
  <si>
    <t>Мероприятия в области спорта и физической культуры</t>
  </si>
  <si>
    <t>100</t>
  </si>
  <si>
    <t>120</t>
  </si>
  <si>
    <t>200</t>
  </si>
  <si>
    <t>240</t>
  </si>
  <si>
    <t>800</t>
  </si>
  <si>
    <t>850</t>
  </si>
  <si>
    <t>870</t>
  </si>
  <si>
    <t>830</t>
  </si>
  <si>
    <t>300</t>
  </si>
  <si>
    <t>360</t>
  </si>
  <si>
    <t>400</t>
  </si>
  <si>
    <t>410</t>
  </si>
  <si>
    <t>310</t>
  </si>
  <si>
    <t>320</t>
  </si>
  <si>
    <t>600</t>
  </si>
  <si>
    <t>630</t>
  </si>
  <si>
    <t>500</t>
  </si>
  <si>
    <t>540</t>
  </si>
  <si>
    <t>700</t>
  </si>
  <si>
    <t>730</t>
  </si>
  <si>
    <t>510</t>
  </si>
  <si>
    <t>110</t>
  </si>
  <si>
    <t>610</t>
  </si>
  <si>
    <t>41150</t>
  </si>
  <si>
    <t>42300</t>
  </si>
  <si>
    <t>41110</t>
  </si>
  <si>
    <t>41120</t>
  </si>
  <si>
    <t>78050</t>
  </si>
  <si>
    <t>77020</t>
  </si>
  <si>
    <t>77030</t>
  </si>
  <si>
    <t>77150</t>
  </si>
  <si>
    <t>89</t>
  </si>
  <si>
    <t>77510</t>
  </si>
  <si>
    <t>77540</t>
  </si>
  <si>
    <t>77560</t>
  </si>
  <si>
    <t>0</t>
  </si>
  <si>
    <t>41180</t>
  </si>
  <si>
    <t>41210</t>
  </si>
  <si>
    <t>42200</t>
  </si>
  <si>
    <t>77160</t>
  </si>
  <si>
    <t>77200</t>
  </si>
  <si>
    <t>77220</t>
  </si>
  <si>
    <t>S6340</t>
  </si>
  <si>
    <t>F1</t>
  </si>
  <si>
    <t>42010</t>
  </si>
  <si>
    <t>42370</t>
  </si>
  <si>
    <t>22</t>
  </si>
  <si>
    <t>27</t>
  </si>
  <si>
    <t>42360</t>
  </si>
  <si>
    <t>03010</t>
  </si>
  <si>
    <t>L4970</t>
  </si>
  <si>
    <t>77180</t>
  </si>
  <si>
    <t>R0820</t>
  </si>
  <si>
    <t>91010</t>
  </si>
  <si>
    <t>17</t>
  </si>
  <si>
    <t>44102</t>
  </si>
  <si>
    <t>29</t>
  </si>
  <si>
    <t>44101</t>
  </si>
  <si>
    <t>41240</t>
  </si>
  <si>
    <t>44010</t>
  </si>
  <si>
    <t>77550</t>
  </si>
  <si>
    <t>65</t>
  </si>
  <si>
    <t>61020</t>
  </si>
  <si>
    <t>61030</t>
  </si>
  <si>
    <t>61230</t>
  </si>
  <si>
    <t>61040</t>
  </si>
  <si>
    <t>61100</t>
  </si>
  <si>
    <t>77090</t>
  </si>
  <si>
    <t>53030</t>
  </si>
  <si>
    <t>61090</t>
  </si>
  <si>
    <t>77080</t>
  </si>
  <si>
    <t>L3040</t>
  </si>
  <si>
    <t>61080</t>
  </si>
  <si>
    <t>77210</t>
  </si>
  <si>
    <t>42110</t>
  </si>
  <si>
    <t>61120</t>
  </si>
  <si>
    <t>61150</t>
  </si>
  <si>
    <t>61140</t>
  </si>
  <si>
    <t>L4670</t>
  </si>
  <si>
    <t>61160</t>
  </si>
  <si>
    <t>42470</t>
  </si>
  <si>
    <t>77070</t>
  </si>
  <si>
    <t>42040</t>
  </si>
  <si>
    <t xml:space="preserve">Расходы на обеспечение функций органов местного самоуправления </t>
  </si>
  <si>
    <t>Мероприятия, связанные с муниципальным управлением</t>
  </si>
  <si>
    <t>Кредиты кредитных организаций в валюте Российской Федерации</t>
  </si>
  <si>
    <t>000 01 00 00 00 00 0000 000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</si>
  <si>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</si>
  <si>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</si>
  <si>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</si>
  <si>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</si>
  <si>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</si>
  <si>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</si>
  <si>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</si>
  <si>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</si>
  <si>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</si>
  <si>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</si>
  <si>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000 01 05 00 00 00 0000 000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</si>
  <si>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</si>
  <si>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000 01 03 01 00 05 0000 810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</si>
  <si>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</si>
  <si>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</si>
  <si>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</si>
  <si>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</si>
  <si>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Бюджетные кредиты из других бюджетов бюджетной системы Российской Федерации</t>
  </si>
  <si>
    <t>000 01 03 00 00 00 0000 000</t>
  </si>
  <si>
    <t>000 01 02 00 00 05 0000 710</t>
  </si>
  <si>
    <t>000 01 02 00 00 00 0000 700</t>
  </si>
  <si>
    <t>000 01 02 00 00 00 0000 000</t>
  </si>
  <si>
    <t>ИСТОЧНИКИ ВНУТРЕННЕГО ФИНАНСИРОВАНИЯ ДЕФИЦИТОВ БЮДЖЕТОВ</t>
  </si>
  <si>
    <t>Дотации на выравнивание бюджетной обеспеченности поселений субъектов Российской Федерации и муниципальных образований</t>
  </si>
  <si>
    <t>Погашение основной суммы задолженности</t>
  </si>
  <si>
    <t>Привлечение средств</t>
  </si>
  <si>
    <t>Итого источников внутреннего финансирования дефицита республиканского бюджета</t>
  </si>
  <si>
    <t>000 01 00 00 00 00 0000 0000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</si>
  <si>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</si>
  <si>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000 01 06 05 02 05 2602 540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</si>
  <si>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</si>
  <si>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000 01 06 05 02 00 2600 540</t>
  </si>
  <si>
    <t>Предоставление бюджетных кредитов внутри страны в валюте Российской Федерации</t>
  </si>
  <si>
    <t>000 01 06 05 00 00 2600 500</t>
  </si>
  <si>
    <t>Уменьшение прочих остатков денежных средств бюджетов муницальных районов</t>
  </si>
  <si>
    <r>
      <t>0</t>
    </r>
    <r>
      <rPr>
        <sz val="12"/>
        <rFont val="Times New Roman"/>
        <family val="1"/>
        <charset val="204"/>
      </rPr>
      <t>00 01 05 02 00 00 0000 600</t>
    </r>
  </si>
  <si>
    <t>Уменьшение остатков средств бюджетов</t>
  </si>
  <si>
    <t>000 01 05 00 00 00 0000 600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</si>
  <si>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</si>
  <si>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</si>
  <si>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</si>
  <si>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</si>
  <si>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000 01 03 00 00 05 4602 810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</si>
  <si>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</si>
  <si>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>000 01 03 00 00 05 3502 810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</si>
  <si>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</si>
  <si>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>000 01 03 00 00 02 5102 810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</si>
  <si>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</si>
  <si>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000 01 03 00 00 05 5002 810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</si>
  <si>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</si>
  <si>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>000 01 03 00 00 05 2602 810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</si>
  <si>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</si>
  <si>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000 01 03 00 00 05 5002 710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</si>
  <si>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</si>
  <si>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>000 01 03 00 00 05 2602 710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</si>
  <si>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</si>
  <si>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000 01 03 00 00 05 0000 710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</si>
  <si>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</si>
  <si>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</si>
  <si>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</si>
  <si>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</si>
  <si>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</si>
  <si>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</si>
  <si>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субъектов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</si>
  <si>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</si>
  <si>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</si>
  <si>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000 01 01 00 00 00 0000 800</t>
  </si>
  <si>
    <t xml:space="preserve">Осуществление государственных 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 </t>
  </si>
  <si>
    <t>Резервный фонд Администрации Ромодановского муниципального района Республики Мордовия</t>
  </si>
  <si>
    <t>Утверждено на год</t>
  </si>
  <si>
    <t>Сводная бюджетная роспись</t>
  </si>
  <si>
    <t>Исполнено за год</t>
  </si>
  <si>
    <t>Процент исполнения от утвержденного плана</t>
  </si>
  <si>
    <t>Процент исполнения от  плана, предусмотренного сводной бюджетной росписью</t>
  </si>
  <si>
    <t>Утверждено</t>
  </si>
  <si>
    <t>Исполнено</t>
  </si>
  <si>
    <t>Процент исполнения</t>
  </si>
  <si>
    <t>(тыс.рублей)</t>
  </si>
  <si>
    <t>КОД</t>
  </si>
  <si>
    <t>НАИМЕНОВАНИЕ</t>
  </si>
  <si>
    <t>План с изменениями в соответствии с уведомлениями МФ РМ</t>
  </si>
  <si>
    <t>Процент исполнения от плана с учетом изменений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</si>
  <si>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</si>
  <si>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</si>
  <si>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</si>
  <si>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</si>
  <si>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</si>
  <si>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</si>
  <si>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</si>
  <si>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</si>
  <si>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</si>
  <si>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</si>
  <si>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</si>
  <si>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</si>
  <si>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</si>
  <si>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</si>
  <si>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</si>
  <si>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Налогового кодекса Российской Федерации</t>
    </r>
  </si>
  <si>
    <t>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</si>
  <si>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</si>
  <si>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</si>
  <si>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</si>
  <si>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</si>
  <si>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</si>
  <si>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</si>
  <si>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</si>
  <si>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</si>
  <si>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</si>
  <si>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</si>
  <si>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</si>
  <si>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</si>
  <si>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</si>
  <si>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</si>
  <si>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</si>
  <si>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</si>
  <si>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</si>
  <si>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</si>
  <si>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</si>
  <si>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</si>
  <si>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</si>
  <si>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</si>
  <si>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</si>
  <si>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</si>
  <si>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</si>
  <si>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</si>
  <si>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</si>
  <si>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</si>
  <si>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 доходы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</si>
  <si>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</si>
  <si>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</si>
  <si>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</si>
  <si>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</si>
  <si>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1 05 02010 02 0000 110</t>
  </si>
  <si>
    <t>Единый налог на вмененный доход для отдельных видов деятельности</t>
  </si>
  <si>
    <t>1 05 02000 02 0000 110</t>
  </si>
  <si>
    <t>1 05 03000 01 0000 110</t>
  </si>
  <si>
    <t>1 05 03010 01 0000 110</t>
  </si>
  <si>
    <t>1 05 04000 02 0000 110</t>
  </si>
  <si>
    <t>Налог , взимаемый в связи с применением патентной системы налогобложения</t>
  </si>
  <si>
    <t>1 05 04020 02 0000 110</t>
  </si>
  <si>
    <t>Налог , взимаемый в связи с применением патентной системы налогобложения,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</si>
  <si>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</si>
  <si>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</si>
  <si>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</si>
  <si>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 , рассматриваемым в судах общей юрисдикции, мировыми судьями</t>
  </si>
  <si>
    <t>1 08 03010 01 0000 110</t>
  </si>
  <si>
    <t>Государственная пошлина по делам , рассматриваемым в судах общей юрисдикции, мировыми судьями( 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</si>
  <si>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</si>
  <si>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</si>
  <si>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</si>
  <si>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 , связанные с изменениями и выдачей документов на транспортные средства,регистрационных знаков, водительских удостворений</t>
  </si>
  <si>
    <t>1 08 07142 01 0000 110</t>
  </si>
  <si>
    <t>Государственная пошлина за  совершения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тракторов,самоходных дорожно-строительных и иных самоходных машин и прицепов к ним, государственной регистрации мототранспортных средств,прицепов, тракторов. самоходных дорожно -строительных и иных самоходных машин, выдачей удостворений на право управления самоходными машинами, в том числе взамен утраченных или пришедших в негодность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</si>
  <si>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</si>
  <si>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</si>
  <si>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</si>
  <si>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</si>
  <si>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</si>
  <si>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</si>
  <si>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</si>
  <si>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</si>
  <si>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</si>
  <si>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</si>
  <si>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</si>
  <si>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</si>
  <si>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</si>
  <si>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</si>
  <si>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1 11 09040 00  0000 120</t>
  </si>
  <si>
    <t>Прочие  поступления  от использования имущества , находящегося 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</si>
  <si>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1 11 09045 05  0000 120</t>
  </si>
  <si>
    <t>Прочие  поступления  от использования имущества , находящегося  в собственности муниципальных районов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</si>
  <si>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</si>
  <si>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</si>
  <si>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</si>
  <si>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</si>
  <si>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</si>
  <si>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</si>
  <si>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1 12 01040 01 0000 120</t>
  </si>
  <si>
    <t>1 12 01041 01 0000 120</t>
  </si>
  <si>
    <t>1 12 01042 01 0000 120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</si>
  <si>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</si>
  <si>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</si>
  <si>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</si>
  <si>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</si>
  <si>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</si>
  <si>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1 13 02065 05 0000 130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</si>
  <si>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</si>
  <si>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</si>
  <si>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</si>
  <si>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</si>
  <si>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</si>
  <si>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</si>
  <si>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 xml:space="preserve"> 1 14 02000 00 0000 000</t>
  </si>
  <si>
    <t>1 14 02053 05 0000 410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</si>
  <si>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</si>
  <si>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</si>
  <si>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</si>
  <si>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 xml:space="preserve">Доходы от продажи земельных участков, государственная собственность на которые  не разграничена </t>
  </si>
  <si>
    <t>1 14 06013 05 0000 430</t>
  </si>
  <si>
    <t>Доходы от продажи земельных участков, государственная собственность на которые 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</si>
  <si>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</si>
  <si>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</si>
  <si>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 xml:space="preserve"> 1 16 01000 01 0000 140</t>
  </si>
  <si>
    <t xml:space="preserve"> 1 16 01050 01 0000 140</t>
  </si>
  <si>
    <t xml:space="preserve"> 1 16 01053 01 0000 140</t>
  </si>
  <si>
    <t xml:space="preserve">  1 16 01060 01 0000 140</t>
  </si>
  <si>
    <t xml:space="preserve"> 1 16 01063 01 0000 140</t>
  </si>
  <si>
    <t xml:space="preserve"> 1 16 01070 01 0000 140</t>
  </si>
  <si>
    <t xml:space="preserve"> 1 16 01073 01 0000 140</t>
  </si>
  <si>
    <t xml:space="preserve">  1 16 01080 01 0000 140</t>
  </si>
  <si>
    <t xml:space="preserve">  1 16 01083 01 0000 140</t>
  </si>
  <si>
    <t xml:space="preserve"> 1 16 01140 01 0000 140</t>
  </si>
  <si>
    <t xml:space="preserve">  1 16 01143 01 0000 140</t>
  </si>
  <si>
    <t xml:space="preserve">  1 16 01150 01 0000 140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</si>
  <si>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</si>
  <si>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1 16 01153 01 0000 140</t>
  </si>
  <si>
    <t xml:space="preserve"> 1 16 01170 01 0000 140</t>
  </si>
  <si>
    <t xml:space="preserve"> 1 16 01173 01 0000 140</t>
  </si>
  <si>
    <t xml:space="preserve"> 1 16 01190 01 0000 140</t>
  </si>
  <si>
    <t xml:space="preserve">  1 16 01193 01 0000 140</t>
  </si>
  <si>
    <t xml:space="preserve">  1 16 01200 01 0000 140</t>
  </si>
  <si>
    <t xml:space="preserve">  1 16 01203 01 0000 140</t>
  </si>
  <si>
    <t xml:space="preserve">  1 16 02000 02 0000 140</t>
  </si>
  <si>
    <t xml:space="preserve"> 1 16 02020 02 0000 140</t>
  </si>
  <si>
    <t>2 02 10000 00 0000 150</t>
  </si>
  <si>
    <t>Дотации бюджетам бюджетной системы Российской Федерации</t>
  </si>
  <si>
    <t xml:space="preserve">  2 02 15001 00 0000 150</t>
  </si>
  <si>
    <t xml:space="preserve">  Дотации на выравнивание бюджетной обеспеченности</t>
  </si>
  <si>
    <t>2 02 15001 05 000 150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</si>
  <si>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</si>
  <si>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2 02 15002 00 0000 150</t>
  </si>
  <si>
    <t xml:space="preserve">  Дотации бюджетам на поддержку мер по обеспечению сбалансированности бюджетов</t>
  </si>
  <si>
    <t xml:space="preserve"> 2 02 15002 05 0000 150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</si>
  <si>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</si>
  <si>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2 02 20000 00 0000 150</t>
  </si>
  <si>
    <t xml:space="preserve">  Субсидии бюджетам бюджетной системы Российской Федерации (межбюджетные субсидии)</t>
  </si>
  <si>
    <t xml:space="preserve"> 2 02 25304 00 0000 150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</si>
  <si>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</si>
  <si>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2 02 25304 05 0000 150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</si>
  <si>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</si>
  <si>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</si>
  <si>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</si>
  <si>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2 02 25497 00 0000 150</t>
  </si>
  <si>
    <t xml:space="preserve">  Субсидии бюджетам на реализацию мероприятий по обеспечению жильем молодых семей</t>
  </si>
  <si>
    <t xml:space="preserve"> 2 02 25497 05 0000 150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</si>
  <si>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</si>
  <si>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2 02 25519 00 0000 150</t>
  </si>
  <si>
    <t xml:space="preserve">  Субсидии бюджетам на поддержку отрасли культуры</t>
  </si>
  <si>
    <t xml:space="preserve">  2 02 25519 05 0000 150</t>
  </si>
  <si>
    <t xml:space="preserve">  Субсидии бюджетам муниципальных районов на поддержку отрасли культуры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</si>
  <si>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</si>
  <si>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2 02 27576 05 0000 150</t>
  </si>
  <si>
    <t xml:space="preserve">  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</si>
  <si>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2 02 29999 00 0000 150</t>
  </si>
  <si>
    <t xml:space="preserve">  Прочие субсидии</t>
  </si>
  <si>
    <t xml:space="preserve"> 2 02 29999 05 0000 150</t>
  </si>
  <si>
    <t xml:space="preserve">  Прочие субсидии бюджетам муниципальных районов</t>
  </si>
  <si>
    <t xml:space="preserve">  2 02 30000 00 0000 150</t>
  </si>
  <si>
    <t xml:space="preserve">  Субвенции бюджетам бюджетной системы Российской Федерации</t>
  </si>
  <si>
    <t xml:space="preserve"> 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</si>
  <si>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</si>
  <si>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2 02 30024 05 0000 150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</si>
  <si>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</si>
  <si>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</si>
  <si>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</si>
  <si>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2 02 30027 05 0000 150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</si>
  <si>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</si>
  <si>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</si>
  <si>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</si>
  <si>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</si>
  <si>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2 02 35930 00 0000 150</t>
  </si>
  <si>
    <t xml:space="preserve">  Субвенции бюджетам на государственную регистрацию актов гражданского состояния</t>
  </si>
  <si>
    <t xml:space="preserve"> 2 02 35930 05 0000 150</t>
  </si>
  <si>
    <t xml:space="preserve">  Субвенции бюджетам муниципальных районов на государственную регистрацию актов гражданского состояния</t>
  </si>
  <si>
    <t xml:space="preserve"> 2 02 39998 00 0000 150</t>
  </si>
  <si>
    <t xml:space="preserve">  Единая субвенция местным бюджетам</t>
  </si>
  <si>
    <t xml:space="preserve"> 2 02 39998 05 0000 150</t>
  </si>
  <si>
    <t xml:space="preserve">  Единая субвенция бюджетам муниципальных районов</t>
  </si>
  <si>
    <t xml:space="preserve">  2 02 40000 00 0000 150</t>
  </si>
  <si>
    <t xml:space="preserve">  Иные межбюджетные трансферты</t>
  </si>
  <si>
    <t xml:space="preserve"> 2 02 45303 00 0000 150</t>
  </si>
  <si>
    <t xml:space="preserve">  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</si>
  <si>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2 02 45303 05 0000 150</t>
  </si>
  <si>
    <t xml:space="preserve"> 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</si>
  <si>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2 02 49999 00 0000 150</t>
  </si>
  <si>
    <t xml:space="preserve">  Прочие межбюджетные трансферты, передаваемые бюджетам</t>
  </si>
  <si>
    <t xml:space="preserve"> 2 02 49999 05 0000 150</t>
  </si>
  <si>
    <t xml:space="preserve">  Прочие межбюджетные трансферты, передаваемые бюджетам муниципальных районов</t>
  </si>
  <si>
    <t>2 02 25467 00 0000 150</t>
  </si>
  <si>
    <t>2 02 45179 00 0000 150</t>
  </si>
  <si>
    <t>Межбюджетные трансферты, передаваемые бюджетам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</si>
  <si>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</si>
  <si>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</si>
  <si>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1 16 11000 01 0000 140</t>
  </si>
  <si>
    <t xml:space="preserve">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</si>
  <si>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</si>
  <si>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</si>
  <si>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Единый сельскохозяйственный налог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</si>
  <si>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</si>
  <si>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</si>
  <si>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твердых коммунальных отходов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</si>
  <si>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</si>
  <si>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</si>
  <si>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</si>
  <si>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</si>
  <si>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</si>
  <si>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</si>
  <si>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</si>
  <si>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</si>
  <si>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</si>
  <si>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</si>
  <si>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</si>
  <si>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</si>
  <si>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</si>
  <si>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</si>
  <si>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</si>
  <si>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</si>
  <si>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</si>
  <si>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</si>
  <si>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</si>
  <si>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</si>
  <si>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</si>
  <si>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</si>
  <si>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</si>
  <si>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</si>
  <si>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1 12 01030 01 0000120</t>
  </si>
  <si>
    <t>Плата за сбросы загрязняющих веществ в водные объекты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</si>
  <si>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</si>
  <si>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</si>
  <si>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>77580</t>
  </si>
  <si>
    <t>59300</t>
  </si>
  <si>
    <t>Муниципальная программа   "Жилище" на 2020-2025 годы  Ромодановского муниципального района</t>
  </si>
  <si>
    <t>Ремонт автомобильных дорог общего пользования местного значения и искусственных сооружений на них</t>
  </si>
  <si>
    <t>42500</t>
  </si>
  <si>
    <t>Проектирование и строительство (реконструкция) автомобильных дорог местного значения и искусственных сооружений на них</t>
  </si>
  <si>
    <t>42330</t>
  </si>
  <si>
    <t>Основное мероприятие "Подготовка документов территориального планирования, градостроительного зонирования и документации по планировке территории"</t>
  </si>
  <si>
    <t>Непрограммные расходы главных распорядителей средств бюджета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</si>
  <si>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 средств бюджета Ромодановского муниципального района Республики Мордовия</t>
  </si>
  <si>
    <t>Другие вопросы в области охраны окружающей среды</t>
  </si>
  <si>
    <t>Мероприятия в области охраны окружающей среды</t>
  </si>
  <si>
    <t>42050</t>
  </si>
  <si>
    <t>Охрана окружающей среды</t>
  </si>
  <si>
    <t>Основное мероприятие «Благоустройство сельских территорий»</t>
  </si>
  <si>
    <t xml:space="preserve">Иные межбюджетные трансферты на осуществление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
</t>
  </si>
  <si>
    <t>44105</t>
  </si>
  <si>
    <t>Региональный проект "Патриотическое воспитание граждан Российской Федерации"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</si>
  <si>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</si>
  <si>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</si>
  <si>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</si>
  <si>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</si>
  <si>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</si>
  <si>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>W5490</t>
  </si>
  <si>
    <t>Основное мероприятие "Общие мероприятия по укреплению общественного порядка, обеспечению общественной безопасности и предупреждению терроризма"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</si>
  <si>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</si>
  <si>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</si>
  <si>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Строительство (реконструкция) автомобильных дорог в рамках реализации проектов по развитию территорий, расположенных в границах населенных пунктов, предусматривающих строительство жилья</t>
  </si>
  <si>
    <t>50212</t>
  </si>
  <si>
    <t>Подпрограмма «Развитие жилищного строительства и сферы жилищно-коммунального хозяйства"</t>
  </si>
  <si>
    <t>Подпрограмма «Создание условий для обеспечения доступным и комфортным жильем сельского населения»</t>
  </si>
  <si>
    <t>Основное мероприятие "Строительство жилья, предоставляемого по договору найма жилого помещения"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</si>
  <si>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</si>
  <si>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</si>
  <si>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 xml:space="preserve">Основное мероприятие" Мроприятия по обеспечению жильем
отдельных категорий граждан" 
</t>
  </si>
  <si>
    <t xml:space="preserve">  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</si>
  <si>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 xml:space="preserve"> 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</si>
  <si>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>Региональный проект "Творческие люди"</t>
  </si>
  <si>
    <t>A2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</si>
  <si>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</si>
  <si>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</si>
  <si>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</si>
  <si>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</si>
  <si>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2 02 25021 05 0000 150</t>
  </si>
  <si>
    <t>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</si>
  <si>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</si>
  <si>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</si>
  <si>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1 11 03050 05 0000 120</t>
  </si>
  <si>
    <t>1 11 03000 00 0000 120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</si>
  <si>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</si>
  <si>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</si>
  <si>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Приложение 1 
к решению  Совета депутатов
Ромодановского муниципального района Республики Мордовия «Об исполнении бюджета Ромодановского муниципального района Республики Мордовия за 2024 год "</t>
  </si>
  <si>
    <t>ДОХОДЫ  БЮДЖЕТА РОМОДАНОВСКОГО МУНИЦИПАЛЬНОГО РАЙОНА РЕСПУБЛИКИ МОРДОВИЯ ЗА 2024 ГОД ПО КОДАМ КЛАССИФИКАЦИИ ДОХОДОВ БЮДЖЕТОВ</t>
  </si>
  <si>
    <t>Приложение 2 
к решению  Совета депутатов
Ромодановского муниципального района Республики Мордовия «Об исполнении бюджета Ромодановского муниципального района Республики Мордовия за 2024 год "</t>
  </si>
  <si>
    <t>РАСХОДЫ
БЮДЖЕТА РОМОДАНОВСКОГО МУНИЦИПАЛЬНОГО РАЙОНА РЕСПУБЛИКИ МОРДОВИЯ ЗА 2024 ГОД  ПО ВЕДОМСТВЕННОЙ СТРУКТУРЕ РАСХОДОВ БЮДЖЕТА РОМОДАНОВСКОГО МУНИЦИПАЛЬНОГО РАЙОНА РЕСПУБЛИКИ МОРДОВИЯ</t>
  </si>
  <si>
    <t>1 11 05400 00 0000 120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</si>
  <si>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</si>
  <si>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</si>
  <si>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</si>
  <si>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</si>
  <si>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</si>
  <si>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2 02 25511 00 0000 150</t>
  </si>
  <si>
    <t>2 02 25511 05 0000 150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</si>
  <si>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</si>
  <si>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общеобразовательныхорганизаций и профессиональных образовательных организаций</t>
  </si>
  <si>
    <t>2 02 45050 00 0000 150</t>
  </si>
  <si>
    <t>2 02 45050 05 0000 150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</si>
  <si>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</si>
  <si>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</si>
  <si>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</si>
  <si>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2 19 00000 00 0000 000</t>
  </si>
  <si>
    <t>2 19 00000 05 0000 150</t>
  </si>
  <si>
    <t>2 19 60010 05 0000 150</t>
  </si>
  <si>
    <t>План, утвержденный решением Совета депутатов о бюджете района на 2024 год</t>
  </si>
  <si>
    <t>19</t>
  </si>
  <si>
    <t>Основное мероприятие "Профилактика  административных правонарушений"</t>
  </si>
  <si>
    <t>Подпрограмма "Развитие отраслей агропромышленного комплекса"</t>
  </si>
  <si>
    <t xml:space="preserve"> Основное мероприятие "Обеспечение биологической безопасности"</t>
  </si>
  <si>
    <t>Реализация мероприятий по переходу граждан, ведущих личное подсобное хозяйство, на альтернативные свиноводству виды животноводства</t>
  </si>
  <si>
    <t>S6190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</si>
  <si>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</si>
  <si>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</si>
  <si>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Программа развития сельского хозяйства и регулирования  рынков сельскохозяйственной продукции, сырья и продовольствия в Ромодановском муниципальном районе</t>
  </si>
  <si>
    <t>Муниципальная программа
«Комплексные кадастровые работы на территории Ромодановского муниципального района на 2024-2026 годы»</t>
  </si>
  <si>
    <t>26</t>
  </si>
  <si>
    <t xml:space="preserve">Основное мероприятие "Осуществление комплексных кадастровых работ на территории Ромодановского муниципального района" </t>
  </si>
  <si>
    <t>Организация проведения комплексных кадастровых работ</t>
  </si>
  <si>
    <t>L5110</t>
  </si>
  <si>
    <t>Реализация мероприятий по комплексному развитию сельских территорий</t>
  </si>
  <si>
    <t>L5760</t>
  </si>
  <si>
    <t>Муниципальная программа комплексного развития систем коммунальной инфраструктуры Ромодановского муниципального района Республики Мордовия</t>
  </si>
  <si>
    <t>Основное мероприятие: "Содержание полигона ТБО"</t>
  </si>
  <si>
    <t>Д0820</t>
  </si>
  <si>
    <t>Подготовка описания местоположения границ населенных пунктов,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</si>
  <si>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>S6290</t>
  </si>
  <si>
    <t>Основное мероприятие «Текущий, капитальный ремонт объектов водоснабжения и водоотведения, находящихся в муниципальной собственности, приобретение оборудования, подлежащего установке на данных объектах и для пополнения муниципального резерва»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</si>
  <si>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</si>
  <si>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Основное мероприятие "Приобретение оборудования и имущества для предупреждения и ликвидации чрезвычайных ситуаций"</t>
  </si>
  <si>
    <t xml:space="preserve"> Мероприятия по обеспечению пожарной безопасности</t>
  </si>
  <si>
    <t>42120</t>
  </si>
  <si>
    <t>Мероприятия по снижению рисков и смягчению последствий чрезвычайных ситуаций</t>
  </si>
  <si>
    <t>42130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</si>
  <si>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</t>
  </si>
  <si>
    <t>50500</t>
  </si>
  <si>
    <t>51790</t>
  </si>
  <si>
    <t>Муниципальная программа  "Развитие образования в Ромодановском муниципальном районе  на 2016-2026  годы"</t>
  </si>
  <si>
    <t>Поддержка отрасли культуры</t>
  </si>
  <si>
    <t>55190</t>
  </si>
  <si>
    <t>Исполнение судебных актов, предусматривающих обращение взыскания на средства бюджета Ромодановского муниципального района Республики Мордовия</t>
  </si>
  <si>
    <t>41220</t>
  </si>
  <si>
    <t>Основное мероприятие: Совершенствование системы управления дорожным движением, на территории Ромодановского муниципального района</t>
  </si>
  <si>
    <t>Разработка документов транспортного планирования</t>
  </si>
  <si>
    <t>42630</t>
  </si>
  <si>
    <t>Муниципальная  программа  "Жилище" на 2020-2026 годы  Ромодановского муниципального района</t>
  </si>
  <si>
    <t xml:space="preserve"> Подпрограмма "Обеспечение жильем молодых семей"  </t>
  </si>
  <si>
    <t xml:space="preserve">Основное мероприятие" Мероприятия по обеспечению жильем
отдельных категорий граждан" 
</t>
  </si>
  <si>
    <t>Муниципальная программа   "Жилище" на 2020-2026 годы  Ромодановского муниципального района</t>
  </si>
  <si>
    <t>Муниципальная программа  "Развитие образования в Ромодановском муниципальном районе  на 2016-2026 г."</t>
  </si>
  <si>
    <t>Муниципальная программа «Совершенствование и развитие  гражданской обороны, защиты населения и территорий от чрезвычайных ситуаций природного и техногенного характера, пожарной безопасности и безопасности людей на водных объектах  на территории Ромодановского муниципального района »</t>
  </si>
  <si>
    <t xml:space="preserve">Основное мероприятие "Обеспечение основной деятельности ЕДДС Ромодановского муниципального района" </t>
  </si>
  <si>
    <t xml:space="preserve">      ИСТОЧНИКИ                                                                                                                                                                      ФИНАНСИРОВАНИЯ ДЕФИЦИТА БЮДЖЕТА РОМОДАНОВСКОГО МУНИЦИПАЛЬНОГО РАЙОНА РЕСПУБЛИКИ МОРДОВИЯ ЗА 2024 ГОД ПО КОДАМ КЛАССИФИКАЦИИ ИСТОЧНИКОВ ФИНАНСИРОВАНИЯ ДЕФИЦИТОВ БЮДЖЕТОВ</t>
  </si>
  <si>
    <t>Приложение 4 
к решению  Совета депутатов
Ромодановского муниципального района Республики Мордовия «Об исполнении бюджета Ромодановского муниципального района Республики Мордовия за 2024 год "</t>
  </si>
  <si>
    <t>Приложение 3 
к решению  Совета депутатов
Ромодановского муниципального района Республики Мордовия «Об исполнении бюджета Ромодановского муниципального района Республики Мордовия за 2024 год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</si>
</sst>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_(* #,##0.00_);_(* \(#,##0.00\);_(* &quot;-&quot;??_);_(@_)"/>
    <numFmt numFmtId="168" formatCode="_-* #,##0.00_р_._-;\-* #,##0.00_р_._-;_-* &quot;-&quot;??_р_._-;_-@_-"/>
    <numFmt numFmtId="169" formatCode="#,##0.00&quot;р.&quot;"/>
  </numFmts>
  <fonts count="83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color indexed="63"/>
      <name val="Arial"/>
      <family val="2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1.5"/>
      <name val="Times New Roman"/>
      <family val="1"/>
      <charset val="204"/>
    </font>
    <font>
      <sz val="10"/>
      <name val="Verdana"/>
      <family val="2"/>
    </font>
    <font>
      <sz val="10"/>
      <color rgb="FFFF0000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sz val="9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8"/>
      <color theme="3"/>
      <name val="Cambria"/>
      <family val="1"/>
      <charset val="204"/>
      <scheme val="major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7"/>
        <bgColor indexed="21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7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2">
    <xf numFmtId="164" fontId="0" fillId="0" borderId="0">
      <alignment vertical="top" wrapText="1"/>
    </xf>
    <xf numFmtId="0" fontId="10" fillId="0" borderId="0"/>
    <xf numFmtId="0" fontId="8" fillId="0" borderId="0"/>
    <xf numFmtId="0" fontId="18" fillId="0" borderId="0"/>
    <xf numFmtId="0" fontId="19" fillId="0" borderId="0"/>
    <xf numFmtId="0" fontId="5" fillId="0" borderId="0"/>
    <xf numFmtId="0" fontId="4" fillId="0" borderId="0"/>
    <xf numFmtId="0" fontId="22" fillId="0" borderId="0"/>
    <xf numFmtId="0" fontId="23" fillId="0" borderId="0"/>
    <xf numFmtId="0" fontId="18" fillId="0" borderId="0">
      <alignment horizontal="left"/>
    </xf>
    <xf numFmtId="0" fontId="18" fillId="0" borderId="0">
      <alignment horizontal="left"/>
    </xf>
    <xf numFmtId="0" fontId="25" fillId="0" borderId="0"/>
    <xf numFmtId="0" fontId="19" fillId="0" borderId="0"/>
    <xf numFmtId="0" fontId="19" fillId="0" borderId="0"/>
    <xf numFmtId="0" fontId="18" fillId="0" borderId="0">
      <alignment horizontal="left"/>
    </xf>
    <xf numFmtId="4" fontId="26" fillId="0" borderId="13">
      <alignment horizontal="right"/>
    </xf>
    <xf numFmtId="4" fontId="26" fillId="0" borderId="16">
      <alignment horizontal="right"/>
    </xf>
    <xf numFmtId="49" fontId="26" fillId="0" borderId="0">
      <alignment horizontal="right"/>
    </xf>
    <xf numFmtId="0" fontId="26" fillId="0" borderId="17">
      <alignment horizontal="left" wrapText="1"/>
    </xf>
    <xf numFmtId="0" fontId="26" fillId="0" borderId="18">
      <alignment horizontal="left" wrapText="1" indent="1"/>
    </xf>
    <xf numFmtId="0" fontId="27" fillId="0" borderId="19">
      <alignment horizontal="left" wrapText="1"/>
    </xf>
    <xf numFmtId="0" fontId="26" fillId="3" borderId="0"/>
    <xf numFmtId="0" fontId="26" fillId="0" borderId="4"/>
    <xf numFmtId="0" fontId="26" fillId="0" borderId="0">
      <alignment horizontal="center"/>
    </xf>
    <xf numFmtId="0" fontId="19" fillId="0" borderId="4"/>
    <xf numFmtId="4" fontId="26" fillId="0" borderId="20">
      <alignment horizontal="right"/>
    </xf>
    <xf numFmtId="49" fontId="26" fillId="0" borderId="19">
      <alignment horizontal="center"/>
    </xf>
    <xf numFmtId="4" fontId="26" fillId="0" borderId="21">
      <alignment horizontal="right"/>
    </xf>
    <xf numFmtId="0" fontId="27" fillId="0" borderId="0">
      <alignment horizontal="center"/>
    </xf>
    <xf numFmtId="0" fontId="27" fillId="0" borderId="4"/>
    <xf numFmtId="0" fontId="26" fillId="0" borderId="22">
      <alignment horizontal="left" wrapText="1"/>
    </xf>
    <xf numFmtId="0" fontId="26" fillId="0" borderId="23">
      <alignment horizontal="left" wrapText="1" indent="1"/>
    </xf>
    <xf numFmtId="0" fontId="26" fillId="0" borderId="22">
      <alignment horizontal="left" wrapText="1" indent="2"/>
    </xf>
    <xf numFmtId="0" fontId="26" fillId="0" borderId="17">
      <alignment horizontal="left" wrapText="1" indent="2"/>
    </xf>
    <xf numFmtId="0" fontId="26" fillId="0" borderId="0">
      <alignment horizontal="center" wrapText="1"/>
    </xf>
    <xf numFmtId="49" fontId="26" fillId="0" borderId="4">
      <alignment horizontal="left"/>
    </xf>
    <xf numFmtId="49" fontId="26" fillId="0" borderId="24">
      <alignment horizontal="center" wrapText="1"/>
    </xf>
    <xf numFmtId="49" fontId="26" fillId="0" borderId="24">
      <alignment horizontal="left" wrapText="1"/>
    </xf>
    <xf numFmtId="49" fontId="26" fillId="0" borderId="24">
      <alignment horizontal="center" shrinkToFit="1"/>
    </xf>
    <xf numFmtId="49" fontId="26" fillId="0" borderId="13">
      <alignment horizontal="center" shrinkToFit="1"/>
    </xf>
    <xf numFmtId="0" fontId="26" fillId="0" borderId="18">
      <alignment horizontal="left" wrapText="1"/>
    </xf>
    <xf numFmtId="0" fontId="26" fillId="0" borderId="17">
      <alignment horizontal="left" wrapText="1" indent="1"/>
    </xf>
    <xf numFmtId="0" fontId="26" fillId="0" borderId="18">
      <alignment horizontal="left" wrapText="1" indent="2"/>
    </xf>
    <xf numFmtId="0" fontId="19" fillId="0" borderId="25"/>
    <xf numFmtId="0" fontId="19" fillId="0" borderId="26"/>
    <xf numFmtId="49" fontId="26" fillId="0" borderId="20">
      <alignment horizontal="center"/>
    </xf>
    <xf numFmtId="0" fontId="27" fillId="0" borderId="3">
      <alignment horizontal="center" vertical="center" textRotation="90" wrapText="1"/>
    </xf>
    <xf numFmtId="0" fontId="27" fillId="0" borderId="26">
      <alignment horizontal="center" vertical="center" textRotation="90" wrapText="1"/>
    </xf>
    <xf numFmtId="0" fontId="26" fillId="0" borderId="0">
      <alignment vertical="center"/>
    </xf>
    <xf numFmtId="0" fontId="27" fillId="0" borderId="0">
      <alignment horizontal="center" vertical="center" textRotation="90" wrapText="1"/>
    </xf>
    <xf numFmtId="0" fontId="27" fillId="0" borderId="27">
      <alignment horizontal="center" vertical="center" textRotation="90" wrapText="1"/>
    </xf>
    <xf numFmtId="0" fontId="27" fillId="0" borderId="0">
      <alignment horizontal="center" vertical="center" textRotation="90"/>
    </xf>
    <xf numFmtId="0" fontId="27" fillId="0" borderId="27">
      <alignment horizontal="center" vertical="center" textRotation="90"/>
    </xf>
    <xf numFmtId="0" fontId="27" fillId="0" borderId="1">
      <alignment horizontal="center" vertical="center" textRotation="90"/>
    </xf>
    <xf numFmtId="0" fontId="9" fillId="0" borderId="4">
      <alignment wrapText="1"/>
    </xf>
    <xf numFmtId="0" fontId="9" fillId="0" borderId="1">
      <alignment wrapText="1"/>
    </xf>
    <xf numFmtId="0" fontId="9" fillId="0" borderId="26">
      <alignment wrapText="1"/>
    </xf>
    <xf numFmtId="0" fontId="26" fillId="0" borderId="1">
      <alignment horizontal="center" vertical="top" wrapText="1"/>
    </xf>
    <xf numFmtId="0" fontId="27" fillId="0" borderId="28"/>
    <xf numFmtId="49" fontId="28" fillId="0" borderId="29">
      <alignment horizontal="left" vertical="center" wrapText="1"/>
    </xf>
    <xf numFmtId="49" fontId="26" fillId="0" borderId="18">
      <alignment horizontal="left" vertical="center" wrapText="1" indent="2"/>
    </xf>
    <xf numFmtId="49" fontId="26" fillId="0" borderId="17">
      <alignment horizontal="left" vertical="center" wrapText="1" indent="3"/>
    </xf>
    <xf numFmtId="49" fontId="26" fillId="0" borderId="29">
      <alignment horizontal="left" vertical="center" wrapText="1" indent="3"/>
    </xf>
    <xf numFmtId="49" fontId="26" fillId="0" borderId="30">
      <alignment horizontal="left" vertical="center" wrapText="1" indent="3"/>
    </xf>
    <xf numFmtId="0" fontId="28" fillId="0" borderId="28">
      <alignment horizontal="left" vertical="center" wrapText="1"/>
    </xf>
    <xf numFmtId="49" fontId="26" fillId="0" borderId="26">
      <alignment horizontal="left" vertical="center" wrapText="1" indent="3"/>
    </xf>
    <xf numFmtId="49" fontId="26" fillId="0" borderId="0">
      <alignment horizontal="left" vertical="center" wrapText="1" indent="3"/>
    </xf>
    <xf numFmtId="49" fontId="26" fillId="0" borderId="4">
      <alignment horizontal="left" vertical="center" wrapText="1" indent="3"/>
    </xf>
    <xf numFmtId="49" fontId="28" fillId="0" borderId="28">
      <alignment horizontal="left" vertical="center" wrapText="1"/>
    </xf>
    <xf numFmtId="0" fontId="26" fillId="0" borderId="29">
      <alignment horizontal="left" vertical="center" wrapText="1"/>
    </xf>
    <xf numFmtId="0" fontId="26" fillId="0" borderId="30">
      <alignment horizontal="left" vertical="center" wrapText="1"/>
    </xf>
    <xf numFmtId="49" fontId="28" fillId="0" borderId="31">
      <alignment horizontal="left" vertical="center" wrapText="1"/>
    </xf>
    <xf numFmtId="49" fontId="26" fillId="0" borderId="32">
      <alignment horizontal="left" vertical="center" wrapText="1"/>
    </xf>
    <xf numFmtId="49" fontId="26" fillId="0" borderId="33">
      <alignment horizontal="left" vertical="center" wrapText="1"/>
    </xf>
    <xf numFmtId="49" fontId="27" fillId="0" borderId="34">
      <alignment horizontal="center"/>
    </xf>
    <xf numFmtId="49" fontId="27" fillId="0" borderId="35">
      <alignment horizontal="center" vertical="center" wrapText="1"/>
    </xf>
    <xf numFmtId="49" fontId="26" fillId="0" borderId="36">
      <alignment horizontal="center" vertical="center" wrapText="1"/>
    </xf>
    <xf numFmtId="49" fontId="26" fillId="0" borderId="24">
      <alignment horizontal="center" vertical="center" wrapText="1"/>
    </xf>
    <xf numFmtId="49" fontId="26" fillId="0" borderId="35">
      <alignment horizontal="center" vertical="center" wrapText="1"/>
    </xf>
    <xf numFmtId="49" fontId="26" fillId="0" borderId="26">
      <alignment horizontal="center" vertical="center" wrapText="1"/>
    </xf>
    <xf numFmtId="49" fontId="26" fillId="0" borderId="0">
      <alignment horizontal="center" vertical="center" wrapText="1"/>
    </xf>
    <xf numFmtId="49" fontId="26" fillId="0" borderId="4">
      <alignment horizontal="center" vertical="center" wrapText="1"/>
    </xf>
    <xf numFmtId="49" fontId="27" fillId="0" borderId="34">
      <alignment horizontal="center" vertical="center" wrapText="1"/>
    </xf>
    <xf numFmtId="49" fontId="26" fillId="0" borderId="37">
      <alignment horizontal="center" vertical="center" wrapText="1"/>
    </xf>
    <xf numFmtId="0" fontId="19" fillId="0" borderId="38"/>
    <xf numFmtId="0" fontId="26" fillId="0" borderId="34">
      <alignment horizontal="center" vertical="center"/>
    </xf>
    <xf numFmtId="0" fontId="26" fillId="0" borderId="36">
      <alignment horizontal="center" vertical="center"/>
    </xf>
    <xf numFmtId="0" fontId="26" fillId="0" borderId="24">
      <alignment horizontal="center" vertical="center"/>
    </xf>
    <xf numFmtId="0" fontId="26" fillId="0" borderId="35">
      <alignment horizontal="center" vertical="center"/>
    </xf>
    <xf numFmtId="49" fontId="26" fillId="0" borderId="16">
      <alignment horizontal="center" vertical="center"/>
    </xf>
    <xf numFmtId="49" fontId="26" fillId="0" borderId="12">
      <alignment horizontal="center" vertical="center"/>
    </xf>
    <xf numFmtId="49" fontId="26" fillId="0" borderId="13">
      <alignment horizontal="center" vertical="center"/>
    </xf>
    <xf numFmtId="49" fontId="26" fillId="0" borderId="1">
      <alignment horizontal="center" vertical="center"/>
    </xf>
    <xf numFmtId="49" fontId="26" fillId="0" borderId="4">
      <alignment horizontal="center"/>
    </xf>
    <xf numFmtId="0" fontId="26" fillId="0" borderId="26">
      <alignment horizontal="center"/>
    </xf>
    <xf numFmtId="0" fontId="26" fillId="0" borderId="0">
      <alignment horizontal="center"/>
    </xf>
    <xf numFmtId="49" fontId="26" fillId="0" borderId="4"/>
    <xf numFmtId="0" fontId="26" fillId="0" borderId="1">
      <alignment horizontal="center" vertical="top"/>
    </xf>
    <xf numFmtId="49" fontId="26" fillId="0" borderId="1">
      <alignment horizontal="center" vertical="top" wrapText="1"/>
    </xf>
    <xf numFmtId="0" fontId="26" fillId="0" borderId="12"/>
    <xf numFmtId="4" fontId="26" fillId="0" borderId="26">
      <alignment horizontal="right"/>
    </xf>
    <xf numFmtId="4" fontId="26" fillId="0" borderId="0">
      <alignment horizontal="right" shrinkToFit="1"/>
    </xf>
    <xf numFmtId="4" fontId="26" fillId="0" borderId="4">
      <alignment horizontal="right"/>
    </xf>
    <xf numFmtId="4" fontId="26" fillId="0" borderId="39">
      <alignment horizontal="right"/>
    </xf>
    <xf numFmtId="0" fontId="26" fillId="0" borderId="26"/>
    <xf numFmtId="0" fontId="26" fillId="0" borderId="1">
      <alignment horizontal="center" vertical="top" wrapText="1"/>
    </xf>
    <xf numFmtId="0" fontId="26" fillId="0" borderId="4">
      <alignment horizontal="center"/>
    </xf>
    <xf numFmtId="49" fontId="26" fillId="0" borderId="26">
      <alignment horizontal="center"/>
    </xf>
    <xf numFmtId="49" fontId="26" fillId="0" borderId="0">
      <alignment horizontal="left"/>
    </xf>
    <xf numFmtId="4" fontId="26" fillId="0" borderId="12">
      <alignment horizontal="right"/>
    </xf>
    <xf numFmtId="0" fontId="26" fillId="0" borderId="1">
      <alignment horizontal="center" vertical="top"/>
    </xf>
    <xf numFmtId="4" fontId="26" fillId="0" borderId="40">
      <alignment horizontal="right"/>
    </xf>
    <xf numFmtId="0" fontId="26" fillId="0" borderId="40"/>
    <xf numFmtId="4" fontId="26" fillId="0" borderId="41">
      <alignment horizontal="right"/>
    </xf>
    <xf numFmtId="0" fontId="19" fillId="4" borderId="0"/>
    <xf numFmtId="0" fontId="27" fillId="0" borderId="0"/>
    <xf numFmtId="0" fontId="29" fillId="0" borderId="0"/>
    <xf numFmtId="0" fontId="26" fillId="0" borderId="0">
      <alignment horizontal="left"/>
    </xf>
    <xf numFmtId="0" fontId="26" fillId="0" borderId="0"/>
    <xf numFmtId="0" fontId="30" fillId="0" borderId="0"/>
    <xf numFmtId="0" fontId="19" fillId="0" borderId="0"/>
    <xf numFmtId="0" fontId="19" fillId="4" borderId="4"/>
    <xf numFmtId="49" fontId="26" fillId="0" borderId="1">
      <alignment horizontal="center" vertical="center" wrapText="1"/>
    </xf>
    <xf numFmtId="49" fontId="26" fillId="0" borderId="1">
      <alignment horizontal="center" vertical="center" wrapText="1"/>
    </xf>
    <xf numFmtId="0" fontId="19" fillId="4" borderId="2"/>
    <xf numFmtId="0" fontId="26" fillId="0" borderId="42">
      <alignment horizontal="left" wrapText="1"/>
    </xf>
    <xf numFmtId="0" fontId="26" fillId="0" borderId="22">
      <alignment horizontal="left" wrapText="1" indent="1"/>
    </xf>
    <xf numFmtId="0" fontId="26" fillId="0" borderId="28">
      <alignment horizontal="left" wrapText="1" indent="2"/>
    </xf>
    <xf numFmtId="0" fontId="19" fillId="4" borderId="43"/>
    <xf numFmtId="0" fontId="31" fillId="0" borderId="0">
      <alignment horizontal="center" wrapText="1"/>
    </xf>
    <xf numFmtId="0" fontId="32" fillId="0" borderId="0">
      <alignment horizontal="center" vertical="top"/>
    </xf>
    <xf numFmtId="0" fontId="26" fillId="0" borderId="4">
      <alignment wrapText="1"/>
    </xf>
    <xf numFmtId="0" fontId="26" fillId="0" borderId="2">
      <alignment wrapText="1"/>
    </xf>
    <xf numFmtId="0" fontId="26" fillId="0" borderId="26">
      <alignment horizontal="left"/>
    </xf>
    <xf numFmtId="0" fontId="19" fillId="4" borderId="44"/>
    <xf numFmtId="49" fontId="26" fillId="0" borderId="34">
      <alignment horizontal="center" wrapText="1"/>
    </xf>
    <xf numFmtId="49" fontId="26" fillId="0" borderId="36">
      <alignment horizontal="center" wrapText="1"/>
    </xf>
    <xf numFmtId="49" fontId="26" fillId="0" borderId="35">
      <alignment horizontal="center"/>
    </xf>
    <xf numFmtId="0" fontId="19" fillId="4" borderId="26"/>
    <xf numFmtId="0" fontId="19" fillId="4" borderId="45"/>
    <xf numFmtId="0" fontId="26" fillId="0" borderId="38"/>
    <xf numFmtId="0" fontId="26" fillId="0" borderId="0">
      <alignment horizontal="left"/>
    </xf>
    <xf numFmtId="49" fontId="26" fillId="0" borderId="26"/>
    <xf numFmtId="49" fontId="26" fillId="0" borderId="0"/>
    <xf numFmtId="49" fontId="26" fillId="0" borderId="16">
      <alignment horizontal="center"/>
    </xf>
    <xf numFmtId="49" fontId="26" fillId="0" borderId="12">
      <alignment horizontal="center"/>
    </xf>
    <xf numFmtId="49" fontId="26" fillId="0" borderId="1">
      <alignment horizontal="center"/>
    </xf>
    <xf numFmtId="49" fontId="26" fillId="0" borderId="1">
      <alignment horizontal="center" vertical="center" wrapText="1"/>
    </xf>
    <xf numFmtId="49" fontId="26" fillId="0" borderId="39">
      <alignment horizontal="center" vertical="center" wrapText="1"/>
    </xf>
    <xf numFmtId="0" fontId="19" fillId="4" borderId="46"/>
    <xf numFmtId="4" fontId="26" fillId="0" borderId="1">
      <alignment horizontal="right"/>
    </xf>
    <xf numFmtId="0" fontId="26" fillId="3" borderId="38"/>
    <xf numFmtId="0" fontId="31" fillId="0" borderId="0">
      <alignment horizontal="center" wrapText="1"/>
    </xf>
    <xf numFmtId="0" fontId="33" fillId="0" borderId="27"/>
    <xf numFmtId="49" fontId="34" fillId="0" borderId="47">
      <alignment horizontal="right"/>
    </xf>
    <xf numFmtId="0" fontId="26" fillId="0" borderId="47">
      <alignment horizontal="right"/>
    </xf>
    <xf numFmtId="0" fontId="33" fillId="0" borderId="4"/>
    <xf numFmtId="0" fontId="26" fillId="0" borderId="39">
      <alignment horizontal="center"/>
    </xf>
    <xf numFmtId="49" fontId="19" fillId="0" borderId="48">
      <alignment horizontal="center"/>
    </xf>
    <xf numFmtId="14" fontId="26" fillId="0" borderId="49">
      <alignment horizontal="center"/>
    </xf>
    <xf numFmtId="0" fontId="26" fillId="0" borderId="50">
      <alignment horizontal="center"/>
    </xf>
    <xf numFmtId="49" fontId="26" fillId="0" borderId="51">
      <alignment horizontal="center"/>
    </xf>
    <xf numFmtId="49" fontId="26" fillId="0" borderId="49">
      <alignment horizontal="center"/>
    </xf>
    <xf numFmtId="0" fontId="26" fillId="0" borderId="49">
      <alignment horizontal="center"/>
    </xf>
    <xf numFmtId="49" fontId="26" fillId="0" borderId="52">
      <alignment horizontal="center"/>
    </xf>
    <xf numFmtId="0" fontId="30" fillId="0" borderId="38"/>
    <xf numFmtId="0" fontId="33" fillId="0" borderId="0"/>
    <xf numFmtId="0" fontId="19" fillId="0" borderId="53"/>
    <xf numFmtId="0" fontId="19" fillId="0" borderId="54"/>
    <xf numFmtId="0" fontId="26" fillId="0" borderId="19">
      <alignment horizontal="left" wrapText="1"/>
    </xf>
    <xf numFmtId="49" fontId="26" fillId="0" borderId="40">
      <alignment horizontal="center"/>
    </xf>
    <xf numFmtId="0" fontId="31" fillId="0" borderId="0">
      <alignment horizontal="left" wrapText="1"/>
    </xf>
    <xf numFmtId="49" fontId="19" fillId="0" borderId="0"/>
    <xf numFmtId="0" fontId="26" fillId="0" borderId="0">
      <alignment horizontal="right"/>
    </xf>
    <xf numFmtId="49" fontId="26" fillId="0" borderId="0">
      <alignment horizontal="right"/>
    </xf>
    <xf numFmtId="4" fontId="26" fillId="0" borderId="19">
      <alignment horizontal="right"/>
    </xf>
    <xf numFmtId="0" fontId="26" fillId="0" borderId="0">
      <alignment horizontal="left" wrapText="1"/>
    </xf>
    <xf numFmtId="0" fontId="26" fillId="0" borderId="4">
      <alignment horizontal="left"/>
    </xf>
    <xf numFmtId="0" fontId="26" fillId="0" borderId="23">
      <alignment horizontal="left" wrapText="1"/>
    </xf>
    <xf numFmtId="0" fontId="26" fillId="0" borderId="2"/>
    <xf numFmtId="0" fontId="27" fillId="0" borderId="55">
      <alignment horizontal="left" wrapText="1"/>
    </xf>
    <xf numFmtId="0" fontId="26" fillId="0" borderId="20">
      <alignment horizontal="left" wrapText="1" indent="2"/>
    </xf>
    <xf numFmtId="49" fontId="26" fillId="0" borderId="0">
      <alignment horizontal="center" wrapText="1"/>
    </xf>
    <xf numFmtId="49" fontId="26" fillId="0" borderId="35">
      <alignment horizontal="center" wrapText="1"/>
    </xf>
    <xf numFmtId="0" fontId="26" fillId="0" borderId="56"/>
    <xf numFmtId="0" fontId="26" fillId="0" borderId="57">
      <alignment horizontal="center" wrapText="1"/>
    </xf>
    <xf numFmtId="0" fontId="19" fillId="4" borderId="38"/>
    <xf numFmtId="49" fontId="26" fillId="0" borderId="24">
      <alignment horizontal="center"/>
    </xf>
    <xf numFmtId="49" fontId="26" fillId="0" borderId="0">
      <alignment horizontal="center"/>
    </xf>
    <xf numFmtId="49" fontId="26" fillId="0" borderId="13">
      <alignment horizontal="center" wrapText="1"/>
    </xf>
    <xf numFmtId="49" fontId="26" fillId="0" borderId="58">
      <alignment horizontal="center" wrapText="1"/>
    </xf>
    <xf numFmtId="49" fontId="26" fillId="0" borderId="13">
      <alignment horizontal="center"/>
    </xf>
    <xf numFmtId="49" fontId="26" fillId="0" borderId="4"/>
    <xf numFmtId="0" fontId="24" fillId="0" borderId="0"/>
    <xf numFmtId="167" fontId="19" fillId="0" borderId="0" applyFont="0" applyFill="0" applyBorder="0" applyAlignment="0" applyProtection="0"/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164" fontId="7" fillId="0" borderId="0">
      <alignment vertical="top" wrapText="1"/>
    </xf>
    <xf numFmtId="0" fontId="19" fillId="0" borderId="0"/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0" fontId="19" fillId="0" borderId="0"/>
    <xf numFmtId="0" fontId="19" fillId="0" borderId="0"/>
    <xf numFmtId="164" fontId="7" fillId="0" borderId="0">
      <alignment vertical="top" wrapText="1"/>
    </xf>
    <xf numFmtId="0" fontId="19" fillId="0" borderId="0"/>
    <xf numFmtId="164" fontId="7" fillId="0" borderId="0">
      <alignment vertical="top" wrapText="1"/>
    </xf>
    <xf numFmtId="164" fontId="7" fillId="0" borderId="0">
      <alignment vertical="top" wrapText="1"/>
    </xf>
    <xf numFmtId="168" fontId="8" fillId="0" borderId="0" applyFont="0" applyFill="0" applyBorder="0" applyAlignment="0" applyProtection="0"/>
    <xf numFmtId="164" fontId="7" fillId="0" borderId="0">
      <alignment vertical="top" wrapText="1"/>
    </xf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10" borderId="0" applyNumberFormat="0" applyBorder="0" applyAlignment="0" applyProtection="0"/>
    <xf numFmtId="0" fontId="37" fillId="10" borderId="0" applyNumberFormat="0" applyBorder="0" applyAlignment="0" applyProtection="0"/>
    <xf numFmtId="0" fontId="37" fillId="5" borderId="0" applyNumberFormat="0" applyBorder="0" applyAlignment="0" applyProtection="0"/>
    <xf numFmtId="0" fontId="37" fillId="11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1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9" borderId="0" applyNumberFormat="0" applyBorder="0" applyAlignment="0" applyProtection="0"/>
    <xf numFmtId="0" fontId="37" fillId="16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37" fillId="9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37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8" borderId="0" applyNumberFormat="0" applyBorder="0" applyAlignment="0" applyProtection="0"/>
    <xf numFmtId="0" fontId="37" fillId="19" borderId="0" applyNumberFormat="0" applyBorder="0" applyAlignment="0" applyProtection="0"/>
    <xf numFmtId="0" fontId="38" fillId="23" borderId="0" applyNumberFormat="0" applyBorder="0" applyAlignment="0" applyProtection="0"/>
    <xf numFmtId="0" fontId="38" fillId="23" borderId="0" applyNumberFormat="0" applyBorder="0" applyAlignment="0" applyProtection="0"/>
    <xf numFmtId="0" fontId="37" fillId="15" borderId="0" applyNumberFormat="0" applyBorder="0" applyAlignment="0" applyProtection="0"/>
    <xf numFmtId="0" fontId="38" fillId="21" borderId="0" applyNumberFormat="0" applyBorder="0" applyAlignment="0" applyProtection="0"/>
    <xf numFmtId="0" fontId="38" fillId="21" borderId="0" applyNumberFormat="0" applyBorder="0" applyAlignment="0" applyProtection="0"/>
    <xf numFmtId="0" fontId="37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4" borderId="0" applyNumberFormat="0" applyBorder="0" applyAlignment="0" applyProtection="0"/>
    <xf numFmtId="0" fontId="39" fillId="9" borderId="59" applyNumberFormat="0" applyAlignment="0" applyProtection="0"/>
    <xf numFmtId="0" fontId="40" fillId="17" borderId="60" applyNumberFormat="0" applyAlignment="0" applyProtection="0"/>
    <xf numFmtId="0" fontId="41" fillId="17" borderId="59" applyNumberFormat="0" applyAlignment="0" applyProtection="0"/>
    <xf numFmtId="0" fontId="42" fillId="0" borderId="61" applyNumberFormat="0" applyFill="0" applyAlignment="0" applyProtection="0"/>
    <xf numFmtId="0" fontId="43" fillId="0" borderId="62" applyNumberFormat="0" applyFill="0" applyAlignment="0" applyProtection="0"/>
    <xf numFmtId="0" fontId="44" fillId="0" borderId="63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64" applyNumberFormat="0" applyFill="0" applyAlignment="0" applyProtection="0"/>
    <xf numFmtId="0" fontId="46" fillId="28" borderId="65" applyNumberFormat="0" applyAlignment="0" applyProtection="0"/>
    <xf numFmtId="0" fontId="47" fillId="0" borderId="0" applyNumberFormat="0" applyFill="0" applyBorder="0" applyAlignment="0" applyProtection="0"/>
    <xf numFmtId="0" fontId="48" fillId="19" borderId="0" applyNumberFormat="0" applyBorder="0" applyAlignment="0" applyProtection="0"/>
    <xf numFmtId="0" fontId="8" fillId="0" borderId="0"/>
    <xf numFmtId="0" fontId="18" fillId="0" borderId="0"/>
    <xf numFmtId="0" fontId="19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10" borderId="0" applyNumberFormat="0" applyBorder="0" applyAlignment="0" applyProtection="0"/>
    <xf numFmtId="0" fontId="50" fillId="0" borderId="0" applyNumberFormat="0" applyFill="0" applyBorder="0" applyAlignment="0" applyProtection="0"/>
    <xf numFmtId="0" fontId="8" fillId="12" borderId="66" applyNumberFormat="0" applyAlignment="0" applyProtection="0"/>
    <xf numFmtId="9" fontId="19" fillId="0" borderId="0" applyFill="0" applyBorder="0" applyAlignment="0" applyProtection="0"/>
    <xf numFmtId="0" fontId="51" fillId="0" borderId="67" applyNumberFormat="0" applyFill="0" applyAlignment="0" applyProtection="0"/>
    <xf numFmtId="0" fontId="52" fillId="0" borderId="0" applyNumberFormat="0" applyFill="0" applyBorder="0" applyAlignment="0" applyProtection="0"/>
    <xf numFmtId="0" fontId="53" fillId="11" borderId="0" applyNumberFormat="0" applyBorder="0" applyAlignment="0" applyProtection="0"/>
    <xf numFmtId="0" fontId="3" fillId="0" borderId="0"/>
    <xf numFmtId="0" fontId="54" fillId="0" borderId="0"/>
    <xf numFmtId="0" fontId="2" fillId="0" borderId="0"/>
    <xf numFmtId="0" fontId="79" fillId="0" borderId="19">
      <alignment horizontal="left" wrapText="1" indent="2"/>
    </xf>
    <xf numFmtId="49" fontId="79" fillId="0" borderId="12">
      <alignment horizontal="center"/>
    </xf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73" fillId="52" borderId="0" applyNumberFormat="0" applyBorder="0" applyAlignment="0" applyProtection="0"/>
    <xf numFmtId="0" fontId="73" fillId="53" borderId="0" applyNumberFormat="0" applyBorder="0" applyAlignment="0" applyProtection="0"/>
    <xf numFmtId="0" fontId="73" fillId="54" borderId="0" applyNumberFormat="0" applyBorder="0" applyAlignment="0" applyProtection="0"/>
    <xf numFmtId="0" fontId="73" fillId="55" borderId="0" applyNumberFormat="0" applyBorder="0" applyAlignment="0" applyProtection="0"/>
    <xf numFmtId="0" fontId="73" fillId="56" borderId="0" applyNumberFormat="0" applyBorder="0" applyAlignment="0" applyProtection="0"/>
    <xf numFmtId="0" fontId="73" fillId="57" borderId="0" applyNumberFormat="0" applyBorder="0" applyAlignment="0" applyProtection="0"/>
    <xf numFmtId="0" fontId="73" fillId="58" borderId="0" applyNumberFormat="0" applyBorder="0" applyAlignment="0" applyProtection="0"/>
    <xf numFmtId="0" fontId="73" fillId="59" borderId="0" applyNumberFormat="0" applyBorder="0" applyAlignment="0" applyProtection="0"/>
    <xf numFmtId="0" fontId="73" fillId="60" borderId="0" applyNumberFormat="0" applyBorder="0" applyAlignment="0" applyProtection="0"/>
    <xf numFmtId="0" fontId="73" fillId="61" borderId="0" applyNumberFormat="0" applyBorder="0" applyAlignment="0" applyProtection="0"/>
    <xf numFmtId="0" fontId="73" fillId="62" borderId="0" applyNumberFormat="0" applyBorder="0" applyAlignment="0" applyProtection="0"/>
    <xf numFmtId="0" fontId="73" fillId="63" borderId="0" applyNumberFormat="0" applyBorder="0" applyAlignment="0" applyProtection="0"/>
    <xf numFmtId="0" fontId="63" fillId="64" borderId="0" applyNumberFormat="0" applyBorder="0" applyAlignment="0" applyProtection="0"/>
    <xf numFmtId="0" fontId="67" fillId="65" borderId="71" applyNumberFormat="0" applyAlignment="0" applyProtection="0"/>
    <xf numFmtId="0" fontId="69" fillId="66" borderId="74" applyNumberFormat="0" applyAlignment="0" applyProtection="0"/>
    <xf numFmtId="0" fontId="71" fillId="0" borderId="0" applyNumberFormat="0" applyFill="0" applyBorder="0" applyAlignment="0" applyProtection="0"/>
    <xf numFmtId="0" fontId="62" fillId="67" borderId="0" applyNumberFormat="0" applyBorder="0" applyAlignment="0" applyProtection="0"/>
    <xf numFmtId="0" fontId="59" fillId="0" borderId="68" applyNumberFormat="0" applyFill="0" applyAlignment="0" applyProtection="0"/>
    <xf numFmtId="0" fontId="60" fillId="0" borderId="69" applyNumberFormat="0" applyFill="0" applyAlignment="0" applyProtection="0"/>
    <xf numFmtId="0" fontId="61" fillId="0" borderId="70" applyNumberFormat="0" applyFill="0" applyAlignment="0" applyProtection="0"/>
    <xf numFmtId="0" fontId="61" fillId="0" borderId="0" applyNumberFormat="0" applyFill="0" applyBorder="0" applyAlignment="0" applyProtection="0"/>
    <xf numFmtId="0" fontId="65" fillId="68" borderId="71" applyNumberFormat="0" applyAlignment="0" applyProtection="0"/>
    <xf numFmtId="0" fontId="68" fillId="0" borderId="73" applyNumberFormat="0" applyFill="0" applyAlignment="0" applyProtection="0"/>
    <xf numFmtId="0" fontId="64" fillId="69" borderId="0" applyNumberFormat="0" applyBorder="0" applyAlignment="0" applyProtection="0"/>
    <xf numFmtId="0" fontId="1" fillId="70" borderId="75" applyNumberFormat="0" applyFont="0" applyAlignment="0" applyProtection="0"/>
    <xf numFmtId="0" fontId="66" fillId="65" borderId="72" applyNumberFormat="0" applyAlignment="0" applyProtection="0"/>
    <xf numFmtId="0" fontId="80" fillId="0" borderId="0" applyNumberFormat="0" applyFill="0" applyBorder="0" applyAlignment="0" applyProtection="0"/>
    <xf numFmtId="0" fontId="72" fillId="0" borderId="76" applyNumberFormat="0" applyFill="0" applyAlignment="0" applyProtection="0"/>
    <xf numFmtId="0" fontId="70" fillId="0" borderId="0" applyNumberFormat="0" applyFill="0" applyBorder="0" applyAlignment="0" applyProtection="0"/>
  </cellStyleXfs>
  <cellXfs count="227">
    <xf numFmtId="164" fontId="0" fillId="0" borderId="0" xfId="0">
      <alignment vertical="top" wrapText="1"/>
    </xf>
    <xf numFmtId="0" fontId="6" fillId="0" borderId="0" xfId="0" applyNumberFormat="1" applyFont="1" applyAlignment="1">
      <alignment horizontal="center" vertical="top" wrapText="1"/>
    </xf>
    <xf numFmtId="0" fontId="6" fillId="0" borderId="1" xfId="0" applyNumberFormat="1" applyFont="1" applyBorder="1" applyAlignment="1">
      <alignment horizontal="center" wrapText="1"/>
    </xf>
    <xf numFmtId="0" fontId="11" fillId="0" borderId="14" xfId="0" applyNumberFormat="1" applyFont="1" applyBorder="1" applyAlignment="1">
      <alignment horizontal="left" vertical="top" wrapText="1"/>
    </xf>
    <xf numFmtId="0" fontId="21" fillId="0" borderId="15" xfId="0" applyNumberFormat="1" applyFont="1" applyBorder="1">
      <alignment vertical="top" wrapText="1"/>
    </xf>
    <xf numFmtId="0" fontId="55" fillId="0" borderId="0" xfId="2" applyFont="1"/>
    <xf numFmtId="0" fontId="15" fillId="0" borderId="0" xfId="2" applyFont="1"/>
    <xf numFmtId="0" fontId="35" fillId="0" borderId="0" xfId="2" applyFont="1"/>
    <xf numFmtId="0" fontId="14" fillId="0" borderId="0" xfId="2" applyFont="1"/>
    <xf numFmtId="0" fontId="14" fillId="0" borderId="0" xfId="2" applyFont="1" applyAlignment="1">
      <alignment horizontal="justify"/>
    </xf>
    <xf numFmtId="165" fontId="13" fillId="0" borderId="0" xfId="2" applyNumberFormat="1" applyFont="1"/>
    <xf numFmtId="165" fontId="13" fillId="0" borderId="5" xfId="2" applyNumberFormat="1" applyFont="1" applyBorder="1"/>
    <xf numFmtId="4" fontId="14" fillId="0" borderId="5" xfId="2" applyNumberFormat="1" applyFont="1" applyBorder="1" applyAlignment="1">
      <alignment horizontal="left" vertical="top" wrapText="1"/>
    </xf>
    <xf numFmtId="0" fontId="14" fillId="0" borderId="5" xfId="2" applyFont="1" applyBorder="1" applyAlignment="1">
      <alignment horizontal="justify" vertical="top" wrapText="1"/>
    </xf>
    <xf numFmtId="165" fontId="55" fillId="0" borderId="0" xfId="2" applyNumberFormat="1" applyFont="1"/>
    <xf numFmtId="2" fontId="55" fillId="0" borderId="0" xfId="2" applyNumberFormat="1" applyFont="1"/>
    <xf numFmtId="165" fontId="13" fillId="2" borderId="5" xfId="2" applyNumberFormat="1" applyFont="1" applyFill="1" applyBorder="1"/>
    <xf numFmtId="165" fontId="14" fillId="30" borderId="0" xfId="2" applyNumberFormat="1" applyFont="1" applyFill="1" applyAlignment="1">
      <alignment horizontal="right"/>
    </xf>
    <xf numFmtId="165" fontId="14" fillId="29" borderId="5" xfId="2" applyNumberFormat="1" applyFont="1" applyFill="1" applyBorder="1" applyAlignment="1">
      <alignment horizontal="right"/>
    </xf>
    <xf numFmtId="0" fontId="14" fillId="29" borderId="5" xfId="2" applyFont="1" applyFill="1" applyBorder="1" applyAlignment="1">
      <alignment horizontal="center" vertical="top" wrapText="1"/>
    </xf>
    <xf numFmtId="0" fontId="14" fillId="0" borderId="5" xfId="2" applyFont="1" applyBorder="1" applyAlignment="1">
      <alignment horizontal="left" vertical="top" wrapText="1"/>
    </xf>
    <xf numFmtId="166" fontId="55" fillId="0" borderId="0" xfId="2" applyNumberFormat="1" applyFont="1"/>
    <xf numFmtId="0" fontId="14" fillId="0" borderId="0" xfId="2" applyFont="1" applyAlignment="1">
      <alignment wrapText="1"/>
    </xf>
    <xf numFmtId="165" fontId="13" fillId="0" borderId="5" xfId="2" applyNumberFormat="1" applyFont="1" applyBorder="1" applyAlignment="1">
      <alignment horizontal="right"/>
    </xf>
    <xf numFmtId="0" fontId="13" fillId="0" borderId="5" xfId="2" applyFont="1" applyBorder="1" applyAlignment="1">
      <alignment horizontal="center" vertical="top" wrapText="1"/>
    </xf>
    <xf numFmtId="165" fontId="14" fillId="31" borderId="0" xfId="2" applyNumberFormat="1" applyFont="1" applyFill="1" applyAlignment="1">
      <alignment horizontal="right"/>
    </xf>
    <xf numFmtId="0" fontId="13" fillId="0" borderId="5" xfId="2" applyFont="1" applyBorder="1" applyAlignment="1">
      <alignment vertical="top" wrapText="1"/>
    </xf>
    <xf numFmtId="165" fontId="13" fillId="33" borderId="0" xfId="2" applyNumberFormat="1" applyFont="1" applyFill="1" applyAlignment="1">
      <alignment horizontal="right"/>
    </xf>
    <xf numFmtId="165" fontId="14" fillId="34" borderId="0" xfId="2" applyNumberFormat="1" applyFont="1" applyFill="1" applyAlignment="1">
      <alignment horizontal="right"/>
    </xf>
    <xf numFmtId="165" fontId="14" fillId="2" borderId="5" xfId="2" applyNumberFormat="1" applyFont="1" applyFill="1" applyBorder="1" applyAlignment="1">
      <alignment horizontal="right"/>
    </xf>
    <xf numFmtId="0" fontId="14" fillId="0" borderId="5" xfId="2" applyFont="1" applyBorder="1" applyAlignment="1">
      <alignment vertical="top" wrapText="1"/>
    </xf>
    <xf numFmtId="165" fontId="14" fillId="32" borderId="0" xfId="2" applyNumberFormat="1" applyFont="1" applyFill="1" applyAlignment="1">
      <alignment horizontal="right"/>
    </xf>
    <xf numFmtId="165" fontId="14" fillId="0" borderId="0" xfId="2" applyNumberFormat="1" applyFont="1" applyAlignment="1">
      <alignment horizontal="right"/>
    </xf>
    <xf numFmtId="165" fontId="13" fillId="0" borderId="0" xfId="2" applyNumberFormat="1" applyFont="1" applyAlignment="1">
      <alignment horizontal="right"/>
    </xf>
    <xf numFmtId="49" fontId="13" fillId="0" borderId="0" xfId="2" applyNumberFormat="1" applyFont="1" applyAlignment="1">
      <alignment horizontal="center"/>
    </xf>
    <xf numFmtId="1" fontId="13" fillId="0" borderId="5" xfId="2" applyNumberFormat="1" applyFont="1" applyBorder="1" applyAlignment="1">
      <alignment horizontal="center"/>
    </xf>
    <xf numFmtId="49" fontId="13" fillId="0" borderId="5" xfId="2" applyNumberFormat="1" applyFont="1" applyBorder="1" applyAlignment="1">
      <alignment horizontal="center"/>
    </xf>
    <xf numFmtId="49" fontId="13" fillId="0" borderId="5" xfId="2" applyNumberFormat="1" applyFont="1" applyBorder="1" applyAlignment="1">
      <alignment horizontal="center" vertical="top"/>
    </xf>
    <xf numFmtId="49" fontId="14" fillId="0" borderId="0" xfId="2" applyNumberFormat="1" applyFont="1" applyAlignment="1">
      <alignment horizontal="center"/>
    </xf>
    <xf numFmtId="166" fontId="14" fillId="0" borderId="5" xfId="2" applyNumberFormat="1" applyFont="1" applyBorder="1" applyAlignment="1">
      <alignment horizontal="right"/>
    </xf>
    <xf numFmtId="49" fontId="14" fillId="0" borderId="5" xfId="2" applyNumberFormat="1" applyFont="1" applyBorder="1" applyAlignment="1">
      <alignment horizontal="center"/>
    </xf>
    <xf numFmtId="49" fontId="14" fillId="0" borderId="5" xfId="2" applyNumberFormat="1" applyFont="1" applyBorder="1" applyAlignment="1">
      <alignment horizontal="center" vertical="top"/>
    </xf>
    <xf numFmtId="0" fontId="13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/>
    </xf>
    <xf numFmtId="0" fontId="8" fillId="0" borderId="0" xfId="2"/>
    <xf numFmtId="0" fontId="57" fillId="0" borderId="0" xfId="2" applyFont="1" applyAlignment="1">
      <alignment horizontal="left"/>
    </xf>
    <xf numFmtId="166" fontId="14" fillId="0" borderId="5" xfId="193" applyNumberFormat="1" applyFont="1" applyBorder="1" applyAlignment="1">
      <alignment horizontal="right"/>
    </xf>
    <xf numFmtId="165" fontId="14" fillId="29" borderId="0" xfId="2" applyNumberFormat="1" applyFont="1" applyFill="1" applyAlignment="1">
      <alignment horizontal="center"/>
    </xf>
    <xf numFmtId="0" fontId="14" fillId="0" borderId="5" xfId="2" applyFont="1" applyBorder="1" applyAlignment="1">
      <alignment horizontal="center" vertical="top" wrapText="1"/>
    </xf>
    <xf numFmtId="165" fontId="14" fillId="33" borderId="0" xfId="2" applyNumberFormat="1" applyFont="1" applyFill="1" applyAlignment="1">
      <alignment horizontal="right"/>
    </xf>
    <xf numFmtId="165" fontId="14" fillId="0" borderId="5" xfId="2" applyNumberFormat="1" applyFont="1" applyBorder="1" applyAlignment="1">
      <alignment horizontal="right"/>
    </xf>
    <xf numFmtId="0" fontId="57" fillId="0" borderId="0" xfId="2" applyFont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1" fontId="11" fillId="0" borderId="5" xfId="4" applyNumberFormat="1" applyFont="1" applyBorder="1" applyAlignment="1">
      <alignment horizontal="left" vertical="top" wrapText="1"/>
    </xf>
    <xf numFmtId="49" fontId="11" fillId="0" borderId="5" xfId="4" applyNumberFormat="1" applyFont="1" applyBorder="1" applyAlignment="1">
      <alignment horizontal="left"/>
    </xf>
    <xf numFmtId="0" fontId="21" fillId="0" borderId="5" xfId="4" applyFont="1" applyBorder="1" applyAlignment="1">
      <alignment vertical="top" wrapText="1"/>
    </xf>
    <xf numFmtId="49" fontId="11" fillId="0" borderId="5" xfId="4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165" fontId="11" fillId="0" borderId="5" xfId="4" applyNumberFormat="1" applyFont="1" applyBorder="1" applyAlignment="1">
      <alignment horizontal="center"/>
    </xf>
    <xf numFmtId="1" fontId="11" fillId="0" borderId="5" xfId="4" applyNumberFormat="1" applyFont="1" applyBorder="1" applyAlignment="1">
      <alignment vertical="top" wrapText="1"/>
    </xf>
    <xf numFmtId="0" fontId="11" fillId="0" borderId="5" xfId="4" applyFont="1" applyBorder="1" applyAlignment="1">
      <alignment horizontal="left" wrapText="1"/>
    </xf>
    <xf numFmtId="0" fontId="21" fillId="0" borderId="5" xfId="4" applyFont="1" applyBorder="1" applyAlignment="1">
      <alignment vertical="top"/>
    </xf>
    <xf numFmtId="0" fontId="21" fillId="0" borderId="5" xfId="225" applyFont="1" applyBorder="1" applyAlignment="1">
      <alignment horizontal="left" vertical="top" wrapText="1"/>
    </xf>
    <xf numFmtId="164" fontId="7" fillId="0" borderId="0" xfId="0" applyFont="1">
      <alignment vertical="top" wrapText="1"/>
    </xf>
    <xf numFmtId="0" fontId="7" fillId="0" borderId="0" xfId="0" applyNumberFormat="1" applyFont="1" applyAlignment="1">
      <alignment horizontal="left" vertical="top" wrapText="1"/>
    </xf>
    <xf numFmtId="49" fontId="11" fillId="0" borderId="5" xfId="4" applyNumberFormat="1" applyFont="1" applyBorder="1"/>
    <xf numFmtId="0" fontId="11" fillId="0" borderId="0" xfId="388" applyFont="1" applyAlignment="1">
      <alignment horizontal="left" vertical="top" wrapText="1"/>
    </xf>
    <xf numFmtId="0" fontId="7" fillId="0" borderId="5" xfId="4" applyFont="1" applyBorder="1" applyAlignment="1">
      <alignment horizontal="left" vertical="top" wrapText="1"/>
    </xf>
    <xf numFmtId="1" fontId="12" fillId="0" borderId="5" xfId="4" applyNumberFormat="1" applyFont="1" applyBorder="1" applyAlignment="1">
      <alignment horizontal="left" vertical="top" wrapText="1"/>
    </xf>
    <xf numFmtId="49" fontId="12" fillId="0" borderId="5" xfId="4" applyNumberFormat="1" applyFont="1" applyBorder="1" applyAlignment="1">
      <alignment horizontal="left"/>
    </xf>
    <xf numFmtId="49" fontId="12" fillId="0" borderId="5" xfId="4" applyNumberFormat="1" applyFont="1" applyBorder="1" applyAlignment="1">
      <alignment horizontal="center"/>
    </xf>
    <xf numFmtId="165" fontId="12" fillId="0" borderId="5" xfId="4" applyNumberFormat="1" applyFont="1" applyBorder="1" applyAlignment="1">
      <alignment horizontal="center"/>
    </xf>
    <xf numFmtId="1" fontId="21" fillId="0" borderId="5" xfId="4" applyNumberFormat="1" applyFont="1" applyBorder="1" applyAlignment="1">
      <alignment horizontal="left" vertical="top" wrapText="1"/>
    </xf>
    <xf numFmtId="49" fontId="11" fillId="0" borderId="5" xfId="4" applyNumberFormat="1" applyFont="1" applyBorder="1" applyAlignment="1">
      <alignment horizontal="left" wrapText="1"/>
    </xf>
    <xf numFmtId="166" fontId="11" fillId="0" borderId="5" xfId="4" applyNumberFormat="1" applyFont="1" applyBorder="1" applyAlignment="1">
      <alignment horizontal="center"/>
    </xf>
    <xf numFmtId="49" fontId="7" fillId="0" borderId="5" xfId="3" applyNumberFormat="1" applyFont="1" applyBorder="1" applyAlignment="1">
      <alignment horizontal="left" vertical="top" wrapText="1"/>
    </xf>
    <xf numFmtId="49" fontId="19" fillId="0" borderId="5" xfId="4" applyNumberFormat="1" applyBorder="1" applyAlignment="1">
      <alignment horizontal="center"/>
    </xf>
    <xf numFmtId="0" fontId="21" fillId="0" borderId="5" xfId="388" applyFont="1" applyBorder="1" applyAlignment="1">
      <alignment horizontal="left" vertical="top" wrapText="1"/>
    </xf>
    <xf numFmtId="49" fontId="58" fillId="0" borderId="5" xfId="4" applyNumberFormat="1" applyFont="1" applyBorder="1"/>
    <xf numFmtId="2" fontId="11" fillId="0" borderId="5" xfId="3" applyNumberFormat="1" applyFont="1" applyBorder="1" applyAlignment="1">
      <alignment horizontal="left" vertical="top" wrapText="1"/>
    </xf>
    <xf numFmtId="2" fontId="7" fillId="0" borderId="5" xfId="3" applyNumberFormat="1" applyFont="1" applyBorder="1" applyAlignment="1">
      <alignment horizontal="left" vertical="top" wrapText="1"/>
    </xf>
    <xf numFmtId="49" fontId="11" fillId="0" borderId="5" xfId="4" applyNumberFormat="1" applyFont="1" applyBorder="1" applyAlignment="1">
      <alignment horizontal="left" vertical="center"/>
    </xf>
    <xf numFmtId="49" fontId="11" fillId="0" borderId="5" xfId="4" applyNumberFormat="1" applyFont="1" applyBorder="1" applyAlignment="1">
      <alignment vertical="center"/>
    </xf>
    <xf numFmtId="165" fontId="11" fillId="0" borderId="5" xfId="4" applyNumberFormat="1" applyFont="1" applyBorder="1" applyAlignment="1">
      <alignment horizontal="center" vertical="center"/>
    </xf>
    <xf numFmtId="0" fontId="21" fillId="0" borderId="0" xfId="0" applyNumberFormat="1" applyFont="1" applyAlignment="1"/>
    <xf numFmtId="0" fontId="21" fillId="0" borderId="0" xfId="0" applyNumberFormat="1" applyFont="1" applyAlignment="1">
      <alignment wrapText="1"/>
    </xf>
    <xf numFmtId="0" fontId="11" fillId="0" borderId="5" xfId="4" applyFont="1" applyBorder="1" applyAlignment="1">
      <alignment horizontal="left" vertical="top" wrapText="1"/>
    </xf>
    <xf numFmtId="0" fontId="21" fillId="0" borderId="5" xfId="4" applyFont="1" applyBorder="1" applyAlignment="1">
      <alignment horizontal="left" vertical="top" wrapText="1"/>
    </xf>
    <xf numFmtId="49" fontId="21" fillId="0" borderId="5" xfId="4" applyNumberFormat="1" applyFont="1" applyBorder="1" applyAlignment="1">
      <alignment horizontal="left"/>
    </xf>
    <xf numFmtId="49" fontId="11" fillId="0" borderId="8" xfId="4" applyNumberFormat="1" applyFont="1" applyBorder="1" applyAlignment="1">
      <alignment horizontal="left"/>
    </xf>
    <xf numFmtId="49" fontId="21" fillId="0" borderId="8" xfId="4" applyNumberFormat="1" applyFont="1" applyBorder="1" applyAlignment="1">
      <alignment horizontal="left"/>
    </xf>
    <xf numFmtId="49" fontId="11" fillId="0" borderId="5" xfId="3" applyNumberFormat="1" applyFont="1" applyBorder="1" applyAlignment="1">
      <alignment horizontal="left" vertical="top" wrapText="1"/>
    </xf>
    <xf numFmtId="0" fontId="21" fillId="0" borderId="0" xfId="388" applyFont="1" applyAlignment="1">
      <alignment horizontal="left" vertical="top" wrapText="1"/>
    </xf>
    <xf numFmtId="0" fontId="12" fillId="0" borderId="5" xfId="4" applyFont="1" applyBorder="1" applyAlignment="1">
      <alignment horizontal="left" vertical="top" wrapText="1"/>
    </xf>
    <xf numFmtId="0" fontId="11" fillId="0" borderId="5" xfId="4" applyFont="1" applyBorder="1" applyAlignment="1">
      <alignment horizontal="left"/>
    </xf>
    <xf numFmtId="1" fontId="7" fillId="0" borderId="5" xfId="4" applyNumberFormat="1" applyFont="1" applyBorder="1" applyAlignment="1">
      <alignment horizontal="left" vertical="top" wrapText="1"/>
    </xf>
    <xf numFmtId="0" fontId="36" fillId="0" borderId="5" xfId="4" applyFont="1" applyBorder="1" applyAlignment="1">
      <alignment horizontal="left" vertical="top" wrapText="1"/>
    </xf>
    <xf numFmtId="0" fontId="21" fillId="0" borderId="0" xfId="388" applyFont="1" applyAlignment="1">
      <alignment wrapText="1"/>
    </xf>
    <xf numFmtId="0" fontId="7" fillId="0" borderId="0" xfId="0" applyNumberFormat="1" applyFont="1" applyAlignment="1">
      <alignment horizontal="right" vertical="top" wrapText="1"/>
    </xf>
    <xf numFmtId="49" fontId="7" fillId="0" borderId="0" xfId="0" applyNumberFormat="1" applyFont="1">
      <alignment vertical="top" wrapText="1"/>
    </xf>
    <xf numFmtId="0" fontId="12" fillId="0" borderId="5" xfId="4" applyFont="1" applyBorder="1" applyAlignment="1">
      <alignment horizontal="left"/>
    </xf>
    <xf numFmtId="0" fontId="74" fillId="0" borderId="0" xfId="2" applyFont="1"/>
    <xf numFmtId="4" fontId="11" fillId="0" borderId="0" xfId="2" applyNumberFormat="1" applyFont="1"/>
    <xf numFmtId="0" fontId="11" fillId="0" borderId="0" xfId="2" applyFont="1"/>
    <xf numFmtId="165" fontId="75" fillId="0" borderId="0" xfId="2" applyNumberFormat="1" applyFont="1" applyAlignment="1">
      <alignment horizontal="center"/>
    </xf>
    <xf numFmtId="0" fontId="76" fillId="0" borderId="0" xfId="2" applyFont="1" applyAlignment="1">
      <alignment horizontal="left" wrapText="1"/>
    </xf>
    <xf numFmtId="0" fontId="76" fillId="0" borderId="0" xfId="2" applyFont="1" applyAlignment="1">
      <alignment horizontal="center"/>
    </xf>
    <xf numFmtId="4" fontId="76" fillId="0" borderId="0" xfId="2" applyNumberFormat="1" applyFont="1" applyAlignment="1">
      <alignment horizontal="center"/>
    </xf>
    <xf numFmtId="0" fontId="74" fillId="0" borderId="0" xfId="2" applyFont="1" applyAlignment="1">
      <alignment horizontal="right"/>
    </xf>
    <xf numFmtId="0" fontId="76" fillId="0" borderId="5" xfId="2" applyFont="1" applyBorder="1" applyAlignment="1">
      <alignment horizontal="center" vertical="center"/>
    </xf>
    <xf numFmtId="4" fontId="77" fillId="0" borderId="5" xfId="2" applyNumberFormat="1" applyFont="1" applyBorder="1" applyAlignment="1">
      <alignment horizontal="center" vertical="center" wrapText="1"/>
    </xf>
    <xf numFmtId="49" fontId="76" fillId="0" borderId="5" xfId="2" applyNumberFormat="1" applyFont="1" applyBorder="1" applyAlignment="1">
      <alignment horizontal="center"/>
    </xf>
    <xf numFmtId="0" fontId="16" fillId="7" borderId="5" xfId="2" applyFont="1" applyFill="1" applyBorder="1" applyAlignment="1">
      <alignment horizontal="center" vertical="top"/>
    </xf>
    <xf numFmtId="0" fontId="16" fillId="7" borderId="5" xfId="2" applyFont="1" applyFill="1" applyBorder="1" applyAlignment="1">
      <alignment horizontal="justify" vertical="top" wrapText="1"/>
    </xf>
    <xf numFmtId="165" fontId="16" fillId="7" borderId="5" xfId="2" applyNumberFormat="1" applyFont="1" applyFill="1" applyBorder="1" applyAlignment="1">
      <alignment horizontal="right"/>
    </xf>
    <xf numFmtId="49" fontId="11" fillId="0" borderId="0" xfId="2" applyNumberFormat="1" applyFont="1"/>
    <xf numFmtId="0" fontId="9" fillId="35" borderId="5" xfId="2" applyFont="1" applyFill="1" applyBorder="1" applyAlignment="1">
      <alignment horizontal="center" vertical="top"/>
    </xf>
    <xf numFmtId="0" fontId="9" fillId="35" borderId="5" xfId="2" applyFont="1" applyFill="1" applyBorder="1" applyAlignment="1">
      <alignment horizontal="justify" vertical="top" wrapText="1"/>
    </xf>
    <xf numFmtId="165" fontId="9" fillId="35" borderId="5" xfId="2" applyNumberFormat="1" applyFont="1" applyFill="1" applyBorder="1" applyAlignment="1">
      <alignment horizontal="right"/>
    </xf>
    <xf numFmtId="0" fontId="9" fillId="2" borderId="5" xfId="2" applyFont="1" applyFill="1" applyBorder="1" applyAlignment="1">
      <alignment horizontal="center" vertical="top"/>
    </xf>
    <xf numFmtId="0" fontId="9" fillId="2" borderId="5" xfId="2" applyFont="1" applyFill="1" applyBorder="1" applyAlignment="1">
      <alignment horizontal="justify" vertical="top" wrapText="1"/>
    </xf>
    <xf numFmtId="165" fontId="9" fillId="2" borderId="5" xfId="2" applyNumberFormat="1" applyFont="1" applyFill="1" applyBorder="1" applyAlignment="1">
      <alignment horizontal="right"/>
    </xf>
    <xf numFmtId="0" fontId="9" fillId="0" borderId="5" xfId="2" applyFont="1" applyBorder="1" applyAlignment="1">
      <alignment horizontal="center" vertical="top"/>
    </xf>
    <xf numFmtId="0" fontId="9" fillId="0" borderId="5" xfId="2" applyFont="1" applyBorder="1" applyAlignment="1">
      <alignment horizontal="justify" vertical="top" wrapText="1"/>
    </xf>
    <xf numFmtId="165" fontId="9" fillId="0" borderId="5" xfId="2" applyNumberFormat="1" applyFont="1" applyBorder="1" applyAlignment="1">
      <alignment horizontal="right"/>
    </xf>
    <xf numFmtId="165" fontId="16" fillId="2" borderId="5" xfId="2" applyNumberFormat="1" applyFont="1" applyFill="1" applyBorder="1" applyAlignment="1">
      <alignment horizontal="right"/>
    </xf>
    <xf numFmtId="0" fontId="20" fillId="0" borderId="5" xfId="389" applyFont="1" applyBorder="1" applyAlignment="1">
      <alignment horizontal="left" wrapText="1"/>
    </xf>
    <xf numFmtId="165" fontId="16" fillId="36" borderId="5" xfId="2" applyNumberFormat="1" applyFont="1" applyFill="1" applyBorder="1" applyAlignment="1">
      <alignment horizontal="right"/>
    </xf>
    <xf numFmtId="0" fontId="9" fillId="37" borderId="5" xfId="2" applyFont="1" applyFill="1" applyBorder="1" applyAlignment="1">
      <alignment horizontal="center" vertical="top"/>
    </xf>
    <xf numFmtId="0" fontId="9" fillId="37" borderId="5" xfId="2" applyFont="1" applyFill="1" applyBorder="1" applyAlignment="1">
      <alignment horizontal="justify" vertical="top" wrapText="1"/>
    </xf>
    <xf numFmtId="165" fontId="9" fillId="37" borderId="5" xfId="2" applyNumberFormat="1" applyFont="1" applyFill="1" applyBorder="1" applyAlignment="1">
      <alignment horizontal="right"/>
    </xf>
    <xf numFmtId="0" fontId="9" fillId="37" borderId="5" xfId="2" applyFont="1" applyFill="1" applyBorder="1" applyAlignment="1">
      <alignment horizontal="center" vertical="top" wrapText="1"/>
    </xf>
    <xf numFmtId="165" fontId="16" fillId="35" borderId="5" xfId="2" applyNumberFormat="1" applyFont="1" applyFill="1" applyBorder="1" applyAlignment="1">
      <alignment horizontal="right"/>
    </xf>
    <xf numFmtId="165" fontId="16" fillId="38" borderId="5" xfId="2" applyNumberFormat="1" applyFont="1" applyFill="1" applyBorder="1" applyAlignment="1">
      <alignment horizontal="right"/>
    </xf>
    <xf numFmtId="165" fontId="9" fillId="38" borderId="5" xfId="2" applyNumberFormat="1" applyFont="1" applyFill="1" applyBorder="1" applyAlignment="1">
      <alignment horizontal="right"/>
    </xf>
    <xf numFmtId="0" fontId="17" fillId="35" borderId="5" xfId="2" applyFont="1" applyFill="1" applyBorder="1" applyAlignment="1">
      <alignment horizontal="center" vertical="top"/>
    </xf>
    <xf numFmtId="0" fontId="17" fillId="35" borderId="5" xfId="2" applyFont="1" applyFill="1" applyBorder="1" applyAlignment="1">
      <alignment horizontal="justify" vertical="top" wrapText="1"/>
    </xf>
    <xf numFmtId="0" fontId="17" fillId="0" borderId="5" xfId="2" applyFont="1" applyBorder="1" applyAlignment="1">
      <alignment horizontal="center" vertical="top"/>
    </xf>
    <xf numFmtId="0" fontId="17" fillId="0" borderId="5" xfId="2" applyFont="1" applyBorder="1" applyAlignment="1">
      <alignment horizontal="justify" vertical="top" wrapText="1"/>
    </xf>
    <xf numFmtId="165" fontId="16" fillId="37" borderId="5" xfId="2" applyNumberFormat="1" applyFont="1" applyFill="1" applyBorder="1" applyAlignment="1">
      <alignment horizontal="right"/>
    </xf>
    <xf numFmtId="0" fontId="20" fillId="37" borderId="5" xfId="389" applyFont="1" applyFill="1" applyBorder="1" applyAlignment="1">
      <alignment horizontal="left" wrapText="1"/>
    </xf>
    <xf numFmtId="0" fontId="20" fillId="35" borderId="5" xfId="389" applyFont="1" applyFill="1" applyBorder="1" applyAlignment="1">
      <alignment wrapText="1"/>
    </xf>
    <xf numFmtId="0" fontId="20" fillId="2" borderId="5" xfId="389" applyFont="1" applyFill="1" applyBorder="1" applyAlignment="1">
      <alignment wrapText="1"/>
    </xf>
    <xf numFmtId="49" fontId="20" fillId="35" borderId="5" xfId="390" applyFont="1" applyFill="1" applyBorder="1">
      <alignment horizontal="center"/>
    </xf>
    <xf numFmtId="0" fontId="20" fillId="35" borderId="5" xfId="389" applyFont="1" applyFill="1" applyBorder="1" applyAlignment="1">
      <alignment horizontal="left" vertical="center" wrapText="1"/>
    </xf>
    <xf numFmtId="49" fontId="20" fillId="37" borderId="5" xfId="390" applyFont="1" applyFill="1" applyBorder="1">
      <alignment horizontal="center"/>
    </xf>
    <xf numFmtId="0" fontId="20" fillId="37" borderId="5" xfId="389" applyFont="1" applyFill="1" applyBorder="1" applyAlignment="1">
      <alignment horizontal="left" vertical="center" wrapText="1"/>
    </xf>
    <xf numFmtId="49" fontId="20" fillId="0" borderId="5" xfId="390" applyFont="1" applyBorder="1">
      <alignment horizontal="center"/>
    </xf>
    <xf numFmtId="0" fontId="20" fillId="0" borderId="5" xfId="389" applyFont="1" applyBorder="1" applyAlignment="1">
      <alignment horizontal="left" vertical="center" wrapText="1"/>
    </xf>
    <xf numFmtId="0" fontId="20" fillId="38" borderId="5" xfId="389" applyFont="1" applyFill="1" applyBorder="1" applyAlignment="1">
      <alignment horizontal="left" vertical="center" wrapText="1"/>
    </xf>
    <xf numFmtId="0" fontId="16" fillId="7" borderId="5" xfId="1" applyFont="1" applyFill="1" applyBorder="1" applyAlignment="1">
      <alignment horizontal="center" vertical="top"/>
    </xf>
    <xf numFmtId="0" fontId="16" fillId="7" borderId="5" xfId="1" applyFont="1" applyFill="1" applyBorder="1" applyAlignment="1">
      <alignment horizontal="justify" vertical="top" wrapText="1"/>
    </xf>
    <xf numFmtId="165" fontId="16" fillId="7" borderId="5" xfId="1" applyNumberFormat="1" applyFont="1" applyFill="1" applyBorder="1" applyAlignment="1">
      <alignment horizontal="right"/>
    </xf>
    <xf numFmtId="4" fontId="11" fillId="39" borderId="0" xfId="2" applyNumberFormat="1" applyFont="1" applyFill="1"/>
    <xf numFmtId="0" fontId="11" fillId="39" borderId="0" xfId="2" applyFont="1" applyFill="1"/>
    <xf numFmtId="0" fontId="9" fillId="7" borderId="5" xfId="1" applyFont="1" applyFill="1" applyBorder="1" applyAlignment="1">
      <alignment horizontal="center" vertical="top"/>
    </xf>
    <xf numFmtId="0" fontId="9" fillId="7" borderId="5" xfId="1" applyFont="1" applyFill="1" applyBorder="1" applyAlignment="1">
      <alignment horizontal="justify" vertical="top" wrapText="1"/>
    </xf>
    <xf numFmtId="0" fontId="9" fillId="35" borderId="5" xfId="1" applyFont="1" applyFill="1" applyBorder="1" applyAlignment="1">
      <alignment horizontal="justify" vertical="top" wrapText="1"/>
    </xf>
    <xf numFmtId="165" fontId="9" fillId="35" borderId="5" xfId="1" applyNumberFormat="1" applyFont="1" applyFill="1" applyBorder="1" applyAlignment="1">
      <alignment horizontal="right"/>
    </xf>
    <xf numFmtId="0" fontId="20" fillId="37" borderId="5" xfId="389" applyFont="1" applyFill="1" applyBorder="1" applyAlignment="1">
      <alignment wrapText="1"/>
    </xf>
    <xf numFmtId="165" fontId="9" fillId="37" borderId="5" xfId="1" applyNumberFormat="1" applyFont="1" applyFill="1" applyBorder="1" applyAlignment="1">
      <alignment horizontal="right"/>
    </xf>
    <xf numFmtId="0" fontId="20" fillId="0" borderId="5" xfId="389" applyFont="1" applyBorder="1" applyAlignment="1">
      <alignment wrapText="1"/>
    </xf>
    <xf numFmtId="165" fontId="9" fillId="0" borderId="5" xfId="1" applyNumberFormat="1" applyFont="1" applyBorder="1" applyAlignment="1">
      <alignment horizontal="right"/>
    </xf>
    <xf numFmtId="4" fontId="11" fillId="6" borderId="0" xfId="2" applyNumberFormat="1" applyFont="1" applyFill="1"/>
    <xf numFmtId="0" fontId="11" fillId="6" borderId="0" xfId="2" applyFont="1" applyFill="1"/>
    <xf numFmtId="4" fontId="11" fillId="2" borderId="0" xfId="2" applyNumberFormat="1" applyFont="1" applyFill="1"/>
    <xf numFmtId="0" fontId="11" fillId="2" borderId="0" xfId="2" applyFont="1" applyFill="1"/>
    <xf numFmtId="165" fontId="16" fillId="35" borderId="5" xfId="1" applyNumberFormat="1" applyFont="1" applyFill="1" applyBorder="1" applyAlignment="1">
      <alignment horizontal="right"/>
    </xf>
    <xf numFmtId="0" fontId="9" fillId="0" borderId="0" xfId="2" applyFont="1" applyAlignment="1">
      <alignment horizontal="left"/>
    </xf>
    <xf numFmtId="0" fontId="9" fillId="0" borderId="0" xfId="2" applyFont="1"/>
    <xf numFmtId="165" fontId="16" fillId="2" borderId="0" xfId="2" applyNumberFormat="1" applyFont="1" applyFill="1" applyAlignment="1">
      <alignment horizontal="right"/>
    </xf>
    <xf numFmtId="165" fontId="9" fillId="2" borderId="0" xfId="2" applyNumberFormat="1" applyFont="1" applyFill="1" applyAlignment="1">
      <alignment horizontal="right"/>
    </xf>
    <xf numFmtId="0" fontId="11" fillId="0" borderId="0" xfId="2" applyFont="1" applyAlignment="1">
      <alignment horizontal="left"/>
    </xf>
    <xf numFmtId="165" fontId="11" fillId="0" borderId="0" xfId="2" applyNumberFormat="1" applyFont="1"/>
    <xf numFmtId="0" fontId="7" fillId="0" borderId="0" xfId="0" applyNumberFormat="1" applyFont="1" applyAlignment="1">
      <alignment horizontal="right" vertical="top"/>
    </xf>
    <xf numFmtId="0" fontId="14" fillId="0" borderId="0" xfId="2" applyFont="1" applyAlignment="1">
      <alignment horizontal="left" vertical="center" wrapText="1"/>
    </xf>
    <xf numFmtId="0" fontId="0" fillId="0" borderId="0" xfId="0" applyNumberFormat="1" applyAlignment="1">
      <alignment horizontal="left" vertical="top"/>
    </xf>
    <xf numFmtId="0" fontId="9" fillId="0" borderId="5" xfId="0" applyNumberFormat="1" applyFont="1" applyBorder="1" applyAlignment="1">
      <alignment horizontal="left" vertical="top" wrapText="1"/>
    </xf>
    <xf numFmtId="0" fontId="9" fillId="0" borderId="5" xfId="0" applyNumberFormat="1" applyFont="1" applyBorder="1" applyAlignment="1">
      <alignment horizontal="center"/>
    </xf>
    <xf numFmtId="0" fontId="9" fillId="35" borderId="5" xfId="1" applyFont="1" applyFill="1" applyBorder="1" applyAlignment="1">
      <alignment horizontal="center"/>
    </xf>
    <xf numFmtId="49" fontId="20" fillId="35" borderId="5" xfId="390" applyFont="1" applyFill="1" applyBorder="1" applyAlignment="1">
      <alignment horizontal="center" vertical="top"/>
    </xf>
    <xf numFmtId="49" fontId="20" fillId="37" borderId="5" xfId="390" applyFont="1" applyFill="1" applyBorder="1" applyAlignment="1">
      <alignment horizontal="center" vertical="top"/>
    </xf>
    <xf numFmtId="49" fontId="20" fillId="0" borderId="5" xfId="390" applyFont="1" applyBorder="1" applyAlignment="1">
      <alignment horizontal="center" vertical="top"/>
    </xf>
    <xf numFmtId="49" fontId="20" fillId="38" borderId="5" xfId="390" applyFont="1" applyFill="1" applyBorder="1" applyAlignment="1">
      <alignment horizontal="center" vertical="top"/>
    </xf>
    <xf numFmtId="1" fontId="11" fillId="0" borderId="5" xfId="0" applyNumberFormat="1" applyFont="1" applyBorder="1" applyAlignment="1">
      <alignment horizontal="left" vertical="top" wrapText="1"/>
    </xf>
    <xf numFmtId="0" fontId="11" fillId="0" borderId="5" xfId="4" applyFont="1" applyBorder="1"/>
    <xf numFmtId="0" fontId="11" fillId="0" borderId="0" xfId="0" applyNumberFormat="1" applyFont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1" fontId="82" fillId="0" borderId="5" xfId="0" applyNumberFormat="1" applyFont="1" applyBorder="1" applyAlignment="1">
      <alignment horizontal="left" vertical="top" wrapText="1"/>
    </xf>
    <xf numFmtId="1" fontId="77" fillId="0" borderId="5" xfId="0" applyNumberFormat="1" applyFont="1" applyBorder="1" applyAlignment="1">
      <alignment horizontal="left" vertical="top" wrapText="1"/>
    </xf>
    <xf numFmtId="0" fontId="11" fillId="0" borderId="5" xfId="279" applyFont="1" applyBorder="1" applyAlignment="1">
      <alignment horizontal="left" vertical="top" wrapText="1"/>
    </xf>
    <xf numFmtId="0" fontId="21" fillId="0" borderId="5" xfId="0" applyNumberFormat="1" applyFont="1" applyBorder="1" applyAlignment="1">
      <alignment horizontal="left" vertical="top" wrapText="1"/>
    </xf>
    <xf numFmtId="2" fontId="11" fillId="0" borderId="5" xfId="0" applyNumberFormat="1" applyFont="1" applyBorder="1" applyAlignment="1">
      <alignment horizontal="left" vertical="top" wrapText="1"/>
    </xf>
    <xf numFmtId="2" fontId="7" fillId="0" borderId="5" xfId="0" applyNumberFormat="1" applyFont="1" applyBorder="1" applyAlignment="1">
      <alignment horizontal="left" vertical="top" wrapText="1"/>
    </xf>
    <xf numFmtId="4" fontId="11" fillId="0" borderId="5" xfId="4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wrapText="1"/>
    </xf>
    <xf numFmtId="4" fontId="11" fillId="37" borderId="0" xfId="2" applyNumberFormat="1" applyFont="1" applyFill="1"/>
    <xf numFmtId="1" fontId="21" fillId="0" borderId="5" xfId="0" applyNumberFormat="1" applyFont="1" applyBorder="1" applyAlignment="1">
      <alignment horizontal="left" vertical="top" wrapText="1"/>
    </xf>
    <xf numFmtId="164" fontId="7" fillId="71" borderId="0" xfId="0" applyFont="1" applyFill="1">
      <alignment vertical="top" wrapText="1"/>
    </xf>
    <xf numFmtId="169" fontId="76" fillId="0" borderId="0" xfId="2" applyNumberFormat="1" applyFont="1" applyAlignment="1">
      <alignment horizontal="center" wrapText="1"/>
    </xf>
    <xf numFmtId="0" fontId="7" fillId="0" borderId="0" xfId="0" applyNumberFormat="1" applyFont="1" applyAlignment="1">
      <alignment horizontal="left" vertical="top" wrapText="1"/>
    </xf>
    <xf numFmtId="164" fontId="0" fillId="0" borderId="0" xfId="0" applyAlignment="1">
      <alignment horizontal="left" vertical="top" wrapText="1"/>
    </xf>
    <xf numFmtId="0" fontId="6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right" vertical="top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top" wrapText="1"/>
    </xf>
    <xf numFmtId="164" fontId="0" fillId="0" borderId="4" xfId="0" applyBorder="1">
      <alignment vertical="top" wrapText="1"/>
    </xf>
    <xf numFmtId="165" fontId="14" fillId="33" borderId="0" xfId="2" applyNumberFormat="1" applyFont="1" applyFill="1" applyAlignment="1">
      <alignment horizontal="right"/>
    </xf>
    <xf numFmtId="165" fontId="13" fillId="0" borderId="9" xfId="2" applyNumberFormat="1" applyFont="1" applyBorder="1" applyAlignment="1">
      <alignment horizontal="right"/>
    </xf>
    <xf numFmtId="165" fontId="13" fillId="0" borderId="10" xfId="2" applyNumberFormat="1" applyFont="1" applyBorder="1" applyAlignment="1">
      <alignment horizontal="right"/>
    </xf>
    <xf numFmtId="165" fontId="14" fillId="0" borderId="5" xfId="2" applyNumberFormat="1" applyFont="1" applyBorder="1" applyAlignment="1">
      <alignment horizontal="right"/>
    </xf>
    <xf numFmtId="165" fontId="14" fillId="29" borderId="11" xfId="2" applyNumberFormat="1" applyFont="1" applyFill="1" applyBorder="1" applyAlignment="1">
      <alignment horizontal="center"/>
    </xf>
    <xf numFmtId="165" fontId="14" fillId="29" borderId="0" xfId="2" applyNumberFormat="1" applyFont="1" applyFill="1" applyAlignment="1">
      <alignment horizontal="center"/>
    </xf>
    <xf numFmtId="0" fontId="14" fillId="0" borderId="5" xfId="2" applyFont="1" applyBorder="1" applyAlignment="1">
      <alignment vertical="top" wrapText="1"/>
    </xf>
    <xf numFmtId="0" fontId="15" fillId="0" borderId="0" xfId="2" applyFont="1" applyAlignment="1">
      <alignment horizontal="center" wrapText="1"/>
    </xf>
    <xf numFmtId="0" fontId="13" fillId="0" borderId="5" xfId="2" applyFont="1" applyBorder="1" applyAlignment="1">
      <alignment horizontal="center" vertical="center" wrapText="1"/>
    </xf>
    <xf numFmtId="164" fontId="0" fillId="0" borderId="5" xfId="0" applyBorder="1" applyAlignment="1">
      <alignment horizontal="center" vertical="top" wrapText="1"/>
    </xf>
    <xf numFmtId="0" fontId="81" fillId="0" borderId="0" xfId="0" applyNumberFormat="1" applyFont="1" applyAlignment="1">
      <alignment horizontal="left" vertical="top" wrapText="1"/>
    </xf>
    <xf numFmtId="0" fontId="13" fillId="0" borderId="0" xfId="2" applyFont="1" applyAlignment="1">
      <alignment horizontal="center" wrapText="1"/>
    </xf>
    <xf numFmtId="0" fontId="13" fillId="0" borderId="5" xfId="2" applyFont="1" applyBorder="1" applyAlignment="1">
      <alignment horizontal="center" vertical="center"/>
    </xf>
    <xf numFmtId="0" fontId="57" fillId="0" borderId="0" xfId="2" applyFont="1" applyAlignment="1">
      <alignment horizontal="center" wrapText="1"/>
    </xf>
    <xf numFmtId="0" fontId="56" fillId="0" borderId="5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top" wrapText="1"/>
    </xf>
    <xf numFmtId="0" fontId="13" fillId="0" borderId="6" xfId="2" applyFont="1" applyBorder="1" applyAlignment="1">
      <alignment horizontal="center"/>
    </xf>
    <xf numFmtId="0" fontId="13" fillId="0" borderId="7" xfId="2" applyFont="1" applyBorder="1" applyAlignment="1">
      <alignment horizontal="center"/>
    </xf>
    <xf numFmtId="0" fontId="13" fillId="0" borderId="8" xfId="2" applyFont="1" applyBorder="1" applyAlignment="1">
      <alignment horizontal="center"/>
    </xf>
  </cellXfs>
  <cellStyles count="432">
    <cellStyle name="20% - Accent1" xfId="391" xr:uid="{00000000-0005-0000-0000-000000000000}"/>
    <cellStyle name="20% - Accent2" xfId="392" xr:uid="{00000000-0005-0000-0000-000001000000}"/>
    <cellStyle name="20% - Accent3" xfId="393" xr:uid="{00000000-0005-0000-0000-000002000000}"/>
    <cellStyle name="20% - Accent4" xfId="394" xr:uid="{00000000-0005-0000-0000-000003000000}"/>
    <cellStyle name="20% - Accent5" xfId="395" xr:uid="{00000000-0005-0000-0000-000004000000}"/>
    <cellStyle name="20% - Accent6" xfId="396" xr:uid="{00000000-0005-0000-0000-000005000000}"/>
    <cellStyle name="20% — акцент1" xfId="299" xr:uid="{00000000-0005-0000-0000-000006000000}"/>
    <cellStyle name="20% - Акцент1 2" xfId="300" xr:uid="{00000000-0005-0000-0000-000007000000}"/>
    <cellStyle name="20% - Акцент1 3" xfId="301" xr:uid="{00000000-0005-0000-0000-000008000000}"/>
    <cellStyle name="20% — акцент2" xfId="302" xr:uid="{00000000-0005-0000-0000-000009000000}"/>
    <cellStyle name="20% - Акцент2 2" xfId="303" xr:uid="{00000000-0005-0000-0000-00000A000000}"/>
    <cellStyle name="20% - Акцент2 3" xfId="304" xr:uid="{00000000-0005-0000-0000-00000B000000}"/>
    <cellStyle name="20% — акцент3" xfId="305" xr:uid="{00000000-0005-0000-0000-00000C000000}"/>
    <cellStyle name="20% - Акцент3 2" xfId="306" xr:uid="{00000000-0005-0000-0000-00000D000000}"/>
    <cellStyle name="20% - Акцент3 3" xfId="307" xr:uid="{00000000-0005-0000-0000-00000E000000}"/>
    <cellStyle name="20% — акцент4" xfId="308" xr:uid="{00000000-0005-0000-0000-00000F000000}"/>
    <cellStyle name="20% - Акцент4 2" xfId="309" xr:uid="{00000000-0005-0000-0000-000010000000}"/>
    <cellStyle name="20% - Акцент4 3" xfId="310" xr:uid="{00000000-0005-0000-0000-000011000000}"/>
    <cellStyle name="20% — акцент5" xfId="311" xr:uid="{00000000-0005-0000-0000-000012000000}"/>
    <cellStyle name="20% - Акцент5 2" xfId="312" xr:uid="{00000000-0005-0000-0000-000013000000}"/>
    <cellStyle name="20% - Акцент5 3" xfId="313" xr:uid="{00000000-0005-0000-0000-000014000000}"/>
    <cellStyle name="20% — акцент6" xfId="314" xr:uid="{00000000-0005-0000-0000-000015000000}"/>
    <cellStyle name="20% - Акцент6 2" xfId="315" xr:uid="{00000000-0005-0000-0000-000016000000}"/>
    <cellStyle name="20% - Акцент6 3" xfId="316" xr:uid="{00000000-0005-0000-0000-000017000000}"/>
    <cellStyle name="40% - Accent1" xfId="397" xr:uid="{00000000-0005-0000-0000-000018000000}"/>
    <cellStyle name="40% - Accent2" xfId="398" xr:uid="{00000000-0005-0000-0000-000019000000}"/>
    <cellStyle name="40% - Accent3" xfId="399" xr:uid="{00000000-0005-0000-0000-00001A000000}"/>
    <cellStyle name="40% - Accent4" xfId="400" xr:uid="{00000000-0005-0000-0000-00001B000000}"/>
    <cellStyle name="40% - Accent5" xfId="401" xr:uid="{00000000-0005-0000-0000-00001C000000}"/>
    <cellStyle name="40% - Accent6" xfId="402" xr:uid="{00000000-0005-0000-0000-00001D000000}"/>
    <cellStyle name="40% — акцент1" xfId="317" xr:uid="{00000000-0005-0000-0000-00001E000000}"/>
    <cellStyle name="40% - Акцент1 2" xfId="318" xr:uid="{00000000-0005-0000-0000-00001F000000}"/>
    <cellStyle name="40% - Акцент1 3" xfId="319" xr:uid="{00000000-0005-0000-0000-000020000000}"/>
    <cellStyle name="40% — акцент2" xfId="320" xr:uid="{00000000-0005-0000-0000-000021000000}"/>
    <cellStyle name="40% - Акцент2 2" xfId="321" xr:uid="{00000000-0005-0000-0000-000022000000}"/>
    <cellStyle name="40% - Акцент2 3" xfId="322" xr:uid="{00000000-0005-0000-0000-000023000000}"/>
    <cellStyle name="40% — акцент3" xfId="323" xr:uid="{00000000-0005-0000-0000-000024000000}"/>
    <cellStyle name="40% - Акцент3 2" xfId="324" xr:uid="{00000000-0005-0000-0000-000025000000}"/>
    <cellStyle name="40% - Акцент3 3" xfId="325" xr:uid="{00000000-0005-0000-0000-000026000000}"/>
    <cellStyle name="40% — акцент4" xfId="326" xr:uid="{00000000-0005-0000-0000-000027000000}"/>
    <cellStyle name="40% - Акцент4 2" xfId="327" xr:uid="{00000000-0005-0000-0000-000028000000}"/>
    <cellStyle name="40% - Акцент4 3" xfId="328" xr:uid="{00000000-0005-0000-0000-000029000000}"/>
    <cellStyle name="40% — акцент5" xfId="329" xr:uid="{00000000-0005-0000-0000-00002A000000}"/>
    <cellStyle name="40% - Акцент5 2" xfId="330" xr:uid="{00000000-0005-0000-0000-00002B000000}"/>
    <cellStyle name="40% - Акцент5 3" xfId="331" xr:uid="{00000000-0005-0000-0000-00002C000000}"/>
    <cellStyle name="40% — акцент6" xfId="332" xr:uid="{00000000-0005-0000-0000-00002D000000}"/>
    <cellStyle name="40% - Акцент6 2" xfId="333" xr:uid="{00000000-0005-0000-0000-00002E000000}"/>
    <cellStyle name="40% - Акцент6 3" xfId="334" xr:uid="{00000000-0005-0000-0000-00002F000000}"/>
    <cellStyle name="60% - Accent1" xfId="403" xr:uid="{00000000-0005-0000-0000-000030000000}"/>
    <cellStyle name="60% - Accent2" xfId="404" xr:uid="{00000000-0005-0000-0000-000031000000}"/>
    <cellStyle name="60% - Accent3" xfId="405" xr:uid="{00000000-0005-0000-0000-000032000000}"/>
    <cellStyle name="60% - Accent4" xfId="406" xr:uid="{00000000-0005-0000-0000-000033000000}"/>
    <cellStyle name="60% - Accent5" xfId="407" xr:uid="{00000000-0005-0000-0000-000034000000}"/>
    <cellStyle name="60% - Accent6" xfId="408" xr:uid="{00000000-0005-0000-0000-000035000000}"/>
    <cellStyle name="60% — акцент1" xfId="335" xr:uid="{00000000-0005-0000-0000-000036000000}"/>
    <cellStyle name="60% - Акцент1 2" xfId="336" xr:uid="{00000000-0005-0000-0000-000037000000}"/>
    <cellStyle name="60% - Акцент1 3" xfId="337" xr:uid="{00000000-0005-0000-0000-000038000000}"/>
    <cellStyle name="60% — акцент2" xfId="338" xr:uid="{00000000-0005-0000-0000-000039000000}"/>
    <cellStyle name="60% - Акцент2 2" xfId="339" xr:uid="{00000000-0005-0000-0000-00003A000000}"/>
    <cellStyle name="60% - Акцент2 3" xfId="340" xr:uid="{00000000-0005-0000-0000-00003B000000}"/>
    <cellStyle name="60% — акцент3" xfId="341" xr:uid="{00000000-0005-0000-0000-00003C000000}"/>
    <cellStyle name="60% - Акцент3 2" xfId="342" xr:uid="{00000000-0005-0000-0000-00003D000000}"/>
    <cellStyle name="60% - Акцент3 3" xfId="343" xr:uid="{00000000-0005-0000-0000-00003E000000}"/>
    <cellStyle name="60% — акцент4" xfId="344" xr:uid="{00000000-0005-0000-0000-00003F000000}"/>
    <cellStyle name="60% - Акцент4 2" xfId="345" xr:uid="{00000000-0005-0000-0000-000040000000}"/>
    <cellStyle name="60% - Акцент4 3" xfId="346" xr:uid="{00000000-0005-0000-0000-000041000000}"/>
    <cellStyle name="60% — акцент5" xfId="347" xr:uid="{00000000-0005-0000-0000-000042000000}"/>
    <cellStyle name="60% - Акцент5 2" xfId="348" xr:uid="{00000000-0005-0000-0000-000043000000}"/>
    <cellStyle name="60% - Акцент5 3" xfId="349" xr:uid="{00000000-0005-0000-0000-000044000000}"/>
    <cellStyle name="60% — акцент6" xfId="350" xr:uid="{00000000-0005-0000-0000-000045000000}"/>
    <cellStyle name="60% - Акцент6 2" xfId="351" xr:uid="{00000000-0005-0000-0000-000046000000}"/>
    <cellStyle name="60% - Акцент6 3" xfId="352" xr:uid="{00000000-0005-0000-0000-000047000000}"/>
    <cellStyle name="Accent1" xfId="409" xr:uid="{00000000-0005-0000-0000-000048000000}"/>
    <cellStyle name="Accent2" xfId="410" xr:uid="{00000000-0005-0000-0000-000049000000}"/>
    <cellStyle name="Accent3" xfId="411" xr:uid="{00000000-0005-0000-0000-00004A000000}"/>
    <cellStyle name="Accent4" xfId="412" xr:uid="{00000000-0005-0000-0000-00004B000000}"/>
    <cellStyle name="Accent5" xfId="413" xr:uid="{00000000-0005-0000-0000-00004C000000}"/>
    <cellStyle name="Accent6" xfId="414" xr:uid="{00000000-0005-0000-0000-00004D000000}"/>
    <cellStyle name="Bad" xfId="415" xr:uid="{00000000-0005-0000-0000-00004E000000}"/>
    <cellStyle name="br" xfId="9" xr:uid="{00000000-0005-0000-0000-00004F000000}"/>
    <cellStyle name="Calculation" xfId="416" xr:uid="{00000000-0005-0000-0000-000050000000}"/>
    <cellStyle name="Check Cell" xfId="417" xr:uid="{00000000-0005-0000-0000-000051000000}"/>
    <cellStyle name="col" xfId="10" xr:uid="{00000000-0005-0000-0000-000052000000}"/>
    <cellStyle name="Explanatory Text" xfId="418" xr:uid="{00000000-0005-0000-0000-000053000000}"/>
    <cellStyle name="Good" xfId="419" xr:uid="{00000000-0005-0000-0000-000054000000}"/>
    <cellStyle name="Heading 1" xfId="420" xr:uid="{00000000-0005-0000-0000-000055000000}"/>
    <cellStyle name="Heading 2" xfId="421" xr:uid="{00000000-0005-0000-0000-000056000000}"/>
    <cellStyle name="Heading 3" xfId="422" xr:uid="{00000000-0005-0000-0000-000057000000}"/>
    <cellStyle name="Heading 4" xfId="423" xr:uid="{00000000-0005-0000-0000-000058000000}"/>
    <cellStyle name="Input" xfId="424" xr:uid="{00000000-0005-0000-0000-000059000000}"/>
    <cellStyle name="Linked Cell" xfId="425" xr:uid="{00000000-0005-0000-0000-00005A000000}"/>
    <cellStyle name="Neutral" xfId="426" xr:uid="{00000000-0005-0000-0000-00005B000000}"/>
    <cellStyle name="Normal" xfId="11" xr:uid="{00000000-0005-0000-0000-00005C000000}"/>
    <cellStyle name="Note" xfId="427" xr:uid="{00000000-0005-0000-0000-00005D000000}"/>
    <cellStyle name="Output" xfId="428" xr:uid="{00000000-0005-0000-0000-00005E000000}"/>
    <cellStyle name="style0" xfId="12" xr:uid="{00000000-0005-0000-0000-00005F000000}"/>
    <cellStyle name="td" xfId="13" xr:uid="{00000000-0005-0000-0000-000060000000}"/>
    <cellStyle name="Title" xfId="429" xr:uid="{00000000-0005-0000-0000-000061000000}"/>
    <cellStyle name="Total" xfId="430" xr:uid="{00000000-0005-0000-0000-000062000000}"/>
    <cellStyle name="tr" xfId="14" xr:uid="{00000000-0005-0000-0000-000063000000}"/>
    <cellStyle name="Warning Text" xfId="431" xr:uid="{00000000-0005-0000-0000-000064000000}"/>
    <cellStyle name="xl100" xfId="15" xr:uid="{00000000-0005-0000-0000-000065000000}"/>
    <cellStyle name="xl101" xfId="16" xr:uid="{00000000-0005-0000-0000-000066000000}"/>
    <cellStyle name="xl102" xfId="17" xr:uid="{00000000-0005-0000-0000-000067000000}"/>
    <cellStyle name="xl103" xfId="18" xr:uid="{00000000-0005-0000-0000-000068000000}"/>
    <cellStyle name="xl104" xfId="19" xr:uid="{00000000-0005-0000-0000-000069000000}"/>
    <cellStyle name="xl105" xfId="20" xr:uid="{00000000-0005-0000-0000-00006A000000}"/>
    <cellStyle name="xl106" xfId="21" xr:uid="{00000000-0005-0000-0000-00006B000000}"/>
    <cellStyle name="xl107" xfId="22" xr:uid="{00000000-0005-0000-0000-00006C000000}"/>
    <cellStyle name="xl108" xfId="23" xr:uid="{00000000-0005-0000-0000-00006D000000}"/>
    <cellStyle name="xl109" xfId="24" xr:uid="{00000000-0005-0000-0000-00006E000000}"/>
    <cellStyle name="xl110" xfId="25" xr:uid="{00000000-0005-0000-0000-00006F000000}"/>
    <cellStyle name="xl111" xfId="26" xr:uid="{00000000-0005-0000-0000-000070000000}"/>
    <cellStyle name="xl112" xfId="27" xr:uid="{00000000-0005-0000-0000-000071000000}"/>
    <cellStyle name="xl113" xfId="28" xr:uid="{00000000-0005-0000-0000-000072000000}"/>
    <cellStyle name="xl114" xfId="29" xr:uid="{00000000-0005-0000-0000-000073000000}"/>
    <cellStyle name="xl115" xfId="30" xr:uid="{00000000-0005-0000-0000-000074000000}"/>
    <cellStyle name="xl116" xfId="31" xr:uid="{00000000-0005-0000-0000-000075000000}"/>
    <cellStyle name="xl117" xfId="32" xr:uid="{00000000-0005-0000-0000-000076000000}"/>
    <cellStyle name="xl118" xfId="33" xr:uid="{00000000-0005-0000-0000-000077000000}"/>
    <cellStyle name="xl119" xfId="34" xr:uid="{00000000-0005-0000-0000-000078000000}"/>
    <cellStyle name="xl120" xfId="35" xr:uid="{00000000-0005-0000-0000-000079000000}"/>
    <cellStyle name="xl121" xfId="36" xr:uid="{00000000-0005-0000-0000-00007A000000}"/>
    <cellStyle name="xl122" xfId="37" xr:uid="{00000000-0005-0000-0000-00007B000000}"/>
    <cellStyle name="xl123" xfId="38" xr:uid="{00000000-0005-0000-0000-00007C000000}"/>
    <cellStyle name="xl124" xfId="39" xr:uid="{00000000-0005-0000-0000-00007D000000}"/>
    <cellStyle name="xl125" xfId="40" xr:uid="{00000000-0005-0000-0000-00007E000000}"/>
    <cellStyle name="xl126" xfId="41" xr:uid="{00000000-0005-0000-0000-00007F000000}"/>
    <cellStyle name="xl127" xfId="42" xr:uid="{00000000-0005-0000-0000-000080000000}"/>
    <cellStyle name="xl128" xfId="43" xr:uid="{00000000-0005-0000-0000-000081000000}"/>
    <cellStyle name="xl129" xfId="44" xr:uid="{00000000-0005-0000-0000-000082000000}"/>
    <cellStyle name="xl130" xfId="45" xr:uid="{00000000-0005-0000-0000-000083000000}"/>
    <cellStyle name="xl131" xfId="46" xr:uid="{00000000-0005-0000-0000-000084000000}"/>
    <cellStyle name="xl132" xfId="47" xr:uid="{00000000-0005-0000-0000-000085000000}"/>
    <cellStyle name="xl133" xfId="48" xr:uid="{00000000-0005-0000-0000-000086000000}"/>
    <cellStyle name="xl134" xfId="49" xr:uid="{00000000-0005-0000-0000-000087000000}"/>
    <cellStyle name="xl135" xfId="50" xr:uid="{00000000-0005-0000-0000-000088000000}"/>
    <cellStyle name="xl136" xfId="51" xr:uid="{00000000-0005-0000-0000-000089000000}"/>
    <cellStyle name="xl137" xfId="52" xr:uid="{00000000-0005-0000-0000-00008A000000}"/>
    <cellStyle name="xl138" xfId="53" xr:uid="{00000000-0005-0000-0000-00008B000000}"/>
    <cellStyle name="xl139" xfId="54" xr:uid="{00000000-0005-0000-0000-00008C000000}"/>
    <cellStyle name="xl140" xfId="55" xr:uid="{00000000-0005-0000-0000-00008D000000}"/>
    <cellStyle name="xl141" xfId="56" xr:uid="{00000000-0005-0000-0000-00008E000000}"/>
    <cellStyle name="xl142" xfId="57" xr:uid="{00000000-0005-0000-0000-00008F000000}"/>
    <cellStyle name="xl143" xfId="58" xr:uid="{00000000-0005-0000-0000-000090000000}"/>
    <cellStyle name="xl144" xfId="59" xr:uid="{00000000-0005-0000-0000-000091000000}"/>
    <cellStyle name="xl145" xfId="60" xr:uid="{00000000-0005-0000-0000-000092000000}"/>
    <cellStyle name="xl146" xfId="61" xr:uid="{00000000-0005-0000-0000-000093000000}"/>
    <cellStyle name="xl147" xfId="62" xr:uid="{00000000-0005-0000-0000-000094000000}"/>
    <cellStyle name="xl148" xfId="63" xr:uid="{00000000-0005-0000-0000-000095000000}"/>
    <cellStyle name="xl149" xfId="64" xr:uid="{00000000-0005-0000-0000-000096000000}"/>
    <cellStyle name="xl150" xfId="65" xr:uid="{00000000-0005-0000-0000-000097000000}"/>
    <cellStyle name="xl151" xfId="66" xr:uid="{00000000-0005-0000-0000-000098000000}"/>
    <cellStyle name="xl152" xfId="67" xr:uid="{00000000-0005-0000-0000-000099000000}"/>
    <cellStyle name="xl153" xfId="68" xr:uid="{00000000-0005-0000-0000-00009A000000}"/>
    <cellStyle name="xl154" xfId="69" xr:uid="{00000000-0005-0000-0000-00009B000000}"/>
    <cellStyle name="xl155" xfId="70" xr:uid="{00000000-0005-0000-0000-00009C000000}"/>
    <cellStyle name="xl156" xfId="71" xr:uid="{00000000-0005-0000-0000-00009D000000}"/>
    <cellStyle name="xl157" xfId="72" xr:uid="{00000000-0005-0000-0000-00009E000000}"/>
    <cellStyle name="xl158" xfId="73" xr:uid="{00000000-0005-0000-0000-00009F000000}"/>
    <cellStyle name="xl159" xfId="74" xr:uid="{00000000-0005-0000-0000-0000A0000000}"/>
    <cellStyle name="xl160" xfId="75" xr:uid="{00000000-0005-0000-0000-0000A1000000}"/>
    <cellStyle name="xl161" xfId="76" xr:uid="{00000000-0005-0000-0000-0000A2000000}"/>
    <cellStyle name="xl162" xfId="77" xr:uid="{00000000-0005-0000-0000-0000A3000000}"/>
    <cellStyle name="xl163" xfId="78" xr:uid="{00000000-0005-0000-0000-0000A4000000}"/>
    <cellStyle name="xl164" xfId="79" xr:uid="{00000000-0005-0000-0000-0000A5000000}"/>
    <cellStyle name="xl165" xfId="80" xr:uid="{00000000-0005-0000-0000-0000A6000000}"/>
    <cellStyle name="xl166" xfId="81" xr:uid="{00000000-0005-0000-0000-0000A7000000}"/>
    <cellStyle name="xl167" xfId="82" xr:uid="{00000000-0005-0000-0000-0000A8000000}"/>
    <cellStyle name="xl168" xfId="83" xr:uid="{00000000-0005-0000-0000-0000A9000000}"/>
    <cellStyle name="xl169" xfId="84" xr:uid="{00000000-0005-0000-0000-0000AA000000}"/>
    <cellStyle name="xl170" xfId="85" xr:uid="{00000000-0005-0000-0000-0000AB000000}"/>
    <cellStyle name="xl171" xfId="86" xr:uid="{00000000-0005-0000-0000-0000AC000000}"/>
    <cellStyle name="xl172" xfId="87" xr:uid="{00000000-0005-0000-0000-0000AD000000}"/>
    <cellStyle name="xl173" xfId="88" xr:uid="{00000000-0005-0000-0000-0000AE000000}"/>
    <cellStyle name="xl174" xfId="89" xr:uid="{00000000-0005-0000-0000-0000AF000000}"/>
    <cellStyle name="xl175" xfId="90" xr:uid="{00000000-0005-0000-0000-0000B0000000}"/>
    <cellStyle name="xl176" xfId="91" xr:uid="{00000000-0005-0000-0000-0000B1000000}"/>
    <cellStyle name="xl177" xfId="92" xr:uid="{00000000-0005-0000-0000-0000B2000000}"/>
    <cellStyle name="xl178" xfId="93" xr:uid="{00000000-0005-0000-0000-0000B3000000}"/>
    <cellStyle name="xl179" xfId="94" xr:uid="{00000000-0005-0000-0000-0000B4000000}"/>
    <cellStyle name="xl180" xfId="95" xr:uid="{00000000-0005-0000-0000-0000B5000000}"/>
    <cellStyle name="xl181" xfId="96" xr:uid="{00000000-0005-0000-0000-0000B6000000}"/>
    <cellStyle name="xl182" xfId="97" xr:uid="{00000000-0005-0000-0000-0000B7000000}"/>
    <cellStyle name="xl183" xfId="98" xr:uid="{00000000-0005-0000-0000-0000B8000000}"/>
    <cellStyle name="xl184" xfId="99" xr:uid="{00000000-0005-0000-0000-0000B9000000}"/>
    <cellStyle name="xl185" xfId="100" xr:uid="{00000000-0005-0000-0000-0000BA000000}"/>
    <cellStyle name="xl186" xfId="101" xr:uid="{00000000-0005-0000-0000-0000BB000000}"/>
    <cellStyle name="xl187" xfId="102" xr:uid="{00000000-0005-0000-0000-0000BC000000}"/>
    <cellStyle name="xl188" xfId="103" xr:uid="{00000000-0005-0000-0000-0000BD000000}"/>
    <cellStyle name="xl189" xfId="104" xr:uid="{00000000-0005-0000-0000-0000BE000000}"/>
    <cellStyle name="xl190" xfId="105" xr:uid="{00000000-0005-0000-0000-0000BF000000}"/>
    <cellStyle name="xl191" xfId="106" xr:uid="{00000000-0005-0000-0000-0000C0000000}"/>
    <cellStyle name="xl192" xfId="107" xr:uid="{00000000-0005-0000-0000-0000C1000000}"/>
    <cellStyle name="xl193" xfId="108" xr:uid="{00000000-0005-0000-0000-0000C2000000}"/>
    <cellStyle name="xl194" xfId="109" xr:uid="{00000000-0005-0000-0000-0000C3000000}"/>
    <cellStyle name="xl195" xfId="110" xr:uid="{00000000-0005-0000-0000-0000C4000000}"/>
    <cellStyle name="xl196" xfId="111" xr:uid="{00000000-0005-0000-0000-0000C5000000}"/>
    <cellStyle name="xl197" xfId="112" xr:uid="{00000000-0005-0000-0000-0000C6000000}"/>
    <cellStyle name="xl198" xfId="113" xr:uid="{00000000-0005-0000-0000-0000C7000000}"/>
    <cellStyle name="xl21" xfId="114" xr:uid="{00000000-0005-0000-0000-0000C8000000}"/>
    <cellStyle name="xl22" xfId="115" xr:uid="{00000000-0005-0000-0000-0000C9000000}"/>
    <cellStyle name="xl23" xfId="116" xr:uid="{00000000-0005-0000-0000-0000CA000000}"/>
    <cellStyle name="xl24" xfId="117" xr:uid="{00000000-0005-0000-0000-0000CB000000}"/>
    <cellStyle name="xl25" xfId="118" xr:uid="{00000000-0005-0000-0000-0000CC000000}"/>
    <cellStyle name="xl26" xfId="119" xr:uid="{00000000-0005-0000-0000-0000CD000000}"/>
    <cellStyle name="xl27" xfId="120" xr:uid="{00000000-0005-0000-0000-0000CE000000}"/>
    <cellStyle name="xl28" xfId="121" xr:uid="{00000000-0005-0000-0000-0000CF000000}"/>
    <cellStyle name="xl29" xfId="122" xr:uid="{00000000-0005-0000-0000-0000D0000000}"/>
    <cellStyle name="xl30" xfId="123" xr:uid="{00000000-0005-0000-0000-0000D1000000}"/>
    <cellStyle name="xl31" xfId="124" xr:uid="{00000000-0005-0000-0000-0000D2000000}"/>
    <cellStyle name="xl31 2" xfId="389" xr:uid="{00000000-0005-0000-0000-0000D3000000}"/>
    <cellStyle name="xl32" xfId="125" xr:uid="{00000000-0005-0000-0000-0000D4000000}"/>
    <cellStyle name="xl33" xfId="126" xr:uid="{00000000-0005-0000-0000-0000D5000000}"/>
    <cellStyle name="xl34" xfId="127" xr:uid="{00000000-0005-0000-0000-0000D6000000}"/>
    <cellStyle name="xl35" xfId="128" xr:uid="{00000000-0005-0000-0000-0000D7000000}"/>
    <cellStyle name="xl36" xfId="129" xr:uid="{00000000-0005-0000-0000-0000D8000000}"/>
    <cellStyle name="xl37" xfId="130" xr:uid="{00000000-0005-0000-0000-0000D9000000}"/>
    <cellStyle name="xl38" xfId="131" xr:uid="{00000000-0005-0000-0000-0000DA000000}"/>
    <cellStyle name="xl39" xfId="132" xr:uid="{00000000-0005-0000-0000-0000DB000000}"/>
    <cellStyle name="xl40" xfId="133" xr:uid="{00000000-0005-0000-0000-0000DC000000}"/>
    <cellStyle name="xl41" xfId="134" xr:uid="{00000000-0005-0000-0000-0000DD000000}"/>
    <cellStyle name="xl42" xfId="135" xr:uid="{00000000-0005-0000-0000-0000DE000000}"/>
    <cellStyle name="xl43" xfId="136" xr:uid="{00000000-0005-0000-0000-0000DF000000}"/>
    <cellStyle name="xl43 2" xfId="390" xr:uid="{00000000-0005-0000-0000-0000E0000000}"/>
    <cellStyle name="xl44" xfId="137" xr:uid="{00000000-0005-0000-0000-0000E1000000}"/>
    <cellStyle name="xl45" xfId="138" xr:uid="{00000000-0005-0000-0000-0000E2000000}"/>
    <cellStyle name="xl46" xfId="139" xr:uid="{00000000-0005-0000-0000-0000E3000000}"/>
    <cellStyle name="xl47" xfId="140" xr:uid="{00000000-0005-0000-0000-0000E4000000}"/>
    <cellStyle name="xl48" xfId="141" xr:uid="{00000000-0005-0000-0000-0000E5000000}"/>
    <cellStyle name="xl49" xfId="142" xr:uid="{00000000-0005-0000-0000-0000E6000000}"/>
    <cellStyle name="xl50" xfId="143" xr:uid="{00000000-0005-0000-0000-0000E7000000}"/>
    <cellStyle name="xl51" xfId="144" xr:uid="{00000000-0005-0000-0000-0000E8000000}"/>
    <cellStyle name="xl52" xfId="145" xr:uid="{00000000-0005-0000-0000-0000E9000000}"/>
    <cellStyle name="xl53" xfId="146" xr:uid="{00000000-0005-0000-0000-0000EA000000}"/>
    <cellStyle name="xl54" xfId="147" xr:uid="{00000000-0005-0000-0000-0000EB000000}"/>
    <cellStyle name="xl55" xfId="148" xr:uid="{00000000-0005-0000-0000-0000EC000000}"/>
    <cellStyle name="xl56" xfId="149" xr:uid="{00000000-0005-0000-0000-0000ED000000}"/>
    <cellStyle name="xl57" xfId="150" xr:uid="{00000000-0005-0000-0000-0000EE000000}"/>
    <cellStyle name="xl58" xfId="151" xr:uid="{00000000-0005-0000-0000-0000EF000000}"/>
    <cellStyle name="xl59" xfId="152" xr:uid="{00000000-0005-0000-0000-0000F0000000}"/>
    <cellStyle name="xl60" xfId="153" xr:uid="{00000000-0005-0000-0000-0000F1000000}"/>
    <cellStyle name="xl61" xfId="154" xr:uid="{00000000-0005-0000-0000-0000F2000000}"/>
    <cellStyle name="xl62" xfId="155" xr:uid="{00000000-0005-0000-0000-0000F3000000}"/>
    <cellStyle name="xl63" xfId="156" xr:uid="{00000000-0005-0000-0000-0000F4000000}"/>
    <cellStyle name="xl64" xfId="157" xr:uid="{00000000-0005-0000-0000-0000F5000000}"/>
    <cellStyle name="xl65" xfId="158" xr:uid="{00000000-0005-0000-0000-0000F6000000}"/>
    <cellStyle name="xl66" xfId="159" xr:uid="{00000000-0005-0000-0000-0000F7000000}"/>
    <cellStyle name="xl67" xfId="160" xr:uid="{00000000-0005-0000-0000-0000F8000000}"/>
    <cellStyle name="xl68" xfId="161" xr:uid="{00000000-0005-0000-0000-0000F9000000}"/>
    <cellStyle name="xl69" xfId="162" xr:uid="{00000000-0005-0000-0000-0000FA000000}"/>
    <cellStyle name="xl70" xfId="163" xr:uid="{00000000-0005-0000-0000-0000FB000000}"/>
    <cellStyle name="xl71" xfId="164" xr:uid="{00000000-0005-0000-0000-0000FC000000}"/>
    <cellStyle name="xl72" xfId="165" xr:uid="{00000000-0005-0000-0000-0000FD000000}"/>
    <cellStyle name="xl73" xfId="166" xr:uid="{00000000-0005-0000-0000-0000FE000000}"/>
    <cellStyle name="xl74" xfId="167" xr:uid="{00000000-0005-0000-0000-0000FF000000}"/>
    <cellStyle name="xl75" xfId="168" xr:uid="{00000000-0005-0000-0000-000000010000}"/>
    <cellStyle name="xl76" xfId="169" xr:uid="{00000000-0005-0000-0000-000001010000}"/>
    <cellStyle name="xl77" xfId="170" xr:uid="{00000000-0005-0000-0000-000002010000}"/>
    <cellStyle name="xl78" xfId="171" xr:uid="{00000000-0005-0000-0000-000003010000}"/>
    <cellStyle name="xl79" xfId="172" xr:uid="{00000000-0005-0000-0000-000004010000}"/>
    <cellStyle name="xl80" xfId="173" xr:uid="{00000000-0005-0000-0000-000005010000}"/>
    <cellStyle name="xl81" xfId="174" xr:uid="{00000000-0005-0000-0000-000006010000}"/>
    <cellStyle name="xl82" xfId="175" xr:uid="{00000000-0005-0000-0000-000007010000}"/>
    <cellStyle name="xl83" xfId="176" xr:uid="{00000000-0005-0000-0000-000008010000}"/>
    <cellStyle name="xl84" xfId="177" xr:uid="{00000000-0005-0000-0000-000009010000}"/>
    <cellStyle name="xl85" xfId="178" xr:uid="{00000000-0005-0000-0000-00000A010000}"/>
    <cellStyle name="xl86" xfId="179" xr:uid="{00000000-0005-0000-0000-00000B010000}"/>
    <cellStyle name="xl87" xfId="180" xr:uid="{00000000-0005-0000-0000-00000C010000}"/>
    <cellStyle name="xl88" xfId="181" xr:uid="{00000000-0005-0000-0000-00000D010000}"/>
    <cellStyle name="xl89" xfId="182" xr:uid="{00000000-0005-0000-0000-00000E010000}"/>
    <cellStyle name="xl90" xfId="183" xr:uid="{00000000-0005-0000-0000-00000F010000}"/>
    <cellStyle name="xl91" xfId="184" xr:uid="{00000000-0005-0000-0000-000010010000}"/>
    <cellStyle name="xl92" xfId="185" xr:uid="{00000000-0005-0000-0000-000011010000}"/>
    <cellStyle name="xl93" xfId="186" xr:uid="{00000000-0005-0000-0000-000012010000}"/>
    <cellStyle name="xl94" xfId="187" xr:uid="{00000000-0005-0000-0000-000013010000}"/>
    <cellStyle name="xl95" xfId="188" xr:uid="{00000000-0005-0000-0000-000014010000}"/>
    <cellStyle name="xl96" xfId="189" xr:uid="{00000000-0005-0000-0000-000015010000}"/>
    <cellStyle name="xl97" xfId="190" xr:uid="{00000000-0005-0000-0000-000016010000}"/>
    <cellStyle name="xl98" xfId="191" xr:uid="{00000000-0005-0000-0000-000017010000}"/>
    <cellStyle name="xl99" xfId="192" xr:uid="{00000000-0005-0000-0000-000018010000}"/>
    <cellStyle name="Акцент1 2" xfId="353" xr:uid="{00000000-0005-0000-0000-000019010000}"/>
    <cellStyle name="Акцент2 2" xfId="354" xr:uid="{00000000-0005-0000-0000-00001A010000}"/>
    <cellStyle name="Акцент3 2" xfId="355" xr:uid="{00000000-0005-0000-0000-00001B010000}"/>
    <cellStyle name="Акцент4 2" xfId="356" xr:uid="{00000000-0005-0000-0000-00001C010000}"/>
    <cellStyle name="Акцент5 2" xfId="357" xr:uid="{00000000-0005-0000-0000-00001D010000}"/>
    <cellStyle name="Акцент6 2" xfId="358" xr:uid="{00000000-0005-0000-0000-00001E010000}"/>
    <cellStyle name="Ввод  2" xfId="359" xr:uid="{00000000-0005-0000-0000-00001F010000}"/>
    <cellStyle name="Вывод 2" xfId="360" xr:uid="{00000000-0005-0000-0000-000020010000}"/>
    <cellStyle name="Вычисление 2" xfId="361" xr:uid="{00000000-0005-0000-0000-000021010000}"/>
    <cellStyle name="Заголовок 1 2" xfId="362" xr:uid="{00000000-0005-0000-0000-000022010000}"/>
    <cellStyle name="Заголовок 2 2" xfId="363" xr:uid="{00000000-0005-0000-0000-000023010000}"/>
    <cellStyle name="Заголовок 3 2" xfId="364" xr:uid="{00000000-0005-0000-0000-000024010000}"/>
    <cellStyle name="Заголовок 4 2" xfId="365" xr:uid="{00000000-0005-0000-0000-000025010000}"/>
    <cellStyle name="Итог 2" xfId="366" xr:uid="{00000000-0005-0000-0000-000026010000}"/>
    <cellStyle name="Контрольная ячейка 2" xfId="367" xr:uid="{00000000-0005-0000-0000-000027010000}"/>
    <cellStyle name="Название 2" xfId="368" xr:uid="{00000000-0005-0000-0000-000028010000}"/>
    <cellStyle name="Нейтральный 2" xfId="369" xr:uid="{00000000-0005-0000-0000-000029010000}"/>
    <cellStyle name="Обычный" xfId="0" builtinId="0"/>
    <cellStyle name="Обычный 10" xfId="197" xr:uid="{00000000-0005-0000-0000-00002B010000}"/>
    <cellStyle name="Обычный 11" xfId="201" xr:uid="{00000000-0005-0000-0000-00002C010000}"/>
    <cellStyle name="Обычный 12" xfId="205" xr:uid="{00000000-0005-0000-0000-00002D010000}"/>
    <cellStyle name="Обычный 13" xfId="207" xr:uid="{00000000-0005-0000-0000-00002E010000}"/>
    <cellStyle name="Обычный 14" xfId="211" xr:uid="{00000000-0005-0000-0000-00002F010000}"/>
    <cellStyle name="Обычный 15" xfId="213" xr:uid="{00000000-0005-0000-0000-000030010000}"/>
    <cellStyle name="Обычный 16" xfId="215" xr:uid="{00000000-0005-0000-0000-000031010000}"/>
    <cellStyle name="Обычный 17" xfId="217" xr:uid="{00000000-0005-0000-0000-000032010000}"/>
    <cellStyle name="Обычный 2" xfId="2" xr:uid="{00000000-0005-0000-0000-000033010000}"/>
    <cellStyle name="Обычный 2 2" xfId="4" xr:uid="{00000000-0005-0000-0000-000034010000}"/>
    <cellStyle name="Обычный 2 2 10" xfId="210" xr:uid="{00000000-0005-0000-0000-000035010000}"/>
    <cellStyle name="Обычный 2 2 11" xfId="212" xr:uid="{00000000-0005-0000-0000-000036010000}"/>
    <cellStyle name="Обычный 2 2 12" xfId="214" xr:uid="{00000000-0005-0000-0000-000037010000}"/>
    <cellStyle name="Обычный 2 2 13" xfId="216" xr:uid="{00000000-0005-0000-0000-000038010000}"/>
    <cellStyle name="Обычный 2 2 15" xfId="224" xr:uid="{00000000-0005-0000-0000-000039010000}"/>
    <cellStyle name="Обычный 2 2 16" xfId="226" xr:uid="{00000000-0005-0000-0000-00003A010000}"/>
    <cellStyle name="Обычный 2 2 17" xfId="202" xr:uid="{00000000-0005-0000-0000-00003B010000}"/>
    <cellStyle name="Обычный 2 2 18" xfId="208" xr:uid="{00000000-0005-0000-0000-00003C010000}"/>
    <cellStyle name="Обычный 2 2 19" xfId="218" xr:uid="{00000000-0005-0000-0000-00003D010000}"/>
    <cellStyle name="Обычный 2 2 2" xfId="370" xr:uid="{00000000-0005-0000-0000-00003E010000}"/>
    <cellStyle name="Обычный 2 2 20" xfId="220" xr:uid="{00000000-0005-0000-0000-00003F010000}"/>
    <cellStyle name="Обычный 2 2 21" xfId="222" xr:uid="{00000000-0005-0000-0000-000040010000}"/>
    <cellStyle name="Обычный 2 2 22" xfId="229" xr:uid="{00000000-0005-0000-0000-000041010000}"/>
    <cellStyle name="Обычный 2 2 23" xfId="232" xr:uid="{00000000-0005-0000-0000-000042010000}"/>
    <cellStyle name="Обычный 2 2 24" xfId="233" xr:uid="{00000000-0005-0000-0000-000043010000}"/>
    <cellStyle name="Обычный 2 2 25" xfId="236" xr:uid="{00000000-0005-0000-0000-000044010000}"/>
    <cellStyle name="Обычный 2 2 26" xfId="238" xr:uid="{00000000-0005-0000-0000-000045010000}"/>
    <cellStyle name="Обычный 2 2 27" xfId="241" xr:uid="{00000000-0005-0000-0000-000046010000}"/>
    <cellStyle name="Обычный 2 2 28" xfId="243" xr:uid="{00000000-0005-0000-0000-000047010000}"/>
    <cellStyle name="Обычный 2 2 29" xfId="245" xr:uid="{00000000-0005-0000-0000-000048010000}"/>
    <cellStyle name="Обычный 2 2 30" xfId="248" xr:uid="{00000000-0005-0000-0000-000049010000}"/>
    <cellStyle name="Обычный 2 2 31" xfId="249" xr:uid="{00000000-0005-0000-0000-00004A010000}"/>
    <cellStyle name="Обычный 2 2 32" xfId="252" xr:uid="{00000000-0005-0000-0000-00004B010000}"/>
    <cellStyle name="Обычный 2 2 33" xfId="254" xr:uid="{00000000-0005-0000-0000-00004C010000}"/>
    <cellStyle name="Обычный 2 2 34" xfId="256" xr:uid="{00000000-0005-0000-0000-00004D010000}"/>
    <cellStyle name="Обычный 2 2 35" xfId="258" xr:uid="{00000000-0005-0000-0000-00004E010000}"/>
    <cellStyle name="Обычный 2 2 36" xfId="260" xr:uid="{00000000-0005-0000-0000-00004F010000}"/>
    <cellStyle name="Обычный 2 2 37" xfId="262" xr:uid="{00000000-0005-0000-0000-000050010000}"/>
    <cellStyle name="Обычный 2 2 38" xfId="264" xr:uid="{00000000-0005-0000-0000-000051010000}"/>
    <cellStyle name="Обычный 2 2 39" xfId="266" xr:uid="{00000000-0005-0000-0000-000052010000}"/>
    <cellStyle name="Обычный 2 2 40" xfId="269" xr:uid="{00000000-0005-0000-0000-000053010000}"/>
    <cellStyle name="Обычный 2 2 41" xfId="271" xr:uid="{00000000-0005-0000-0000-000054010000}"/>
    <cellStyle name="Обычный 2 2 42" xfId="273" xr:uid="{00000000-0005-0000-0000-000055010000}"/>
    <cellStyle name="Обычный 2 2 43" xfId="275" xr:uid="{00000000-0005-0000-0000-000056010000}"/>
    <cellStyle name="Обычный 2 2 44" xfId="277" xr:uid="{00000000-0005-0000-0000-000057010000}"/>
    <cellStyle name="Обычный 2 2 45" xfId="279" xr:uid="{00000000-0005-0000-0000-000058010000}"/>
    <cellStyle name="Обычный 2 2 46" xfId="281" xr:uid="{00000000-0005-0000-0000-000059010000}"/>
    <cellStyle name="Обычный 2 2 47" xfId="284" xr:uid="{00000000-0005-0000-0000-00005A010000}"/>
    <cellStyle name="Обычный 2 2 48" xfId="285" xr:uid="{00000000-0005-0000-0000-00005B010000}"/>
    <cellStyle name="Обычный 2 2 49" xfId="287" xr:uid="{00000000-0005-0000-0000-00005C010000}"/>
    <cellStyle name="Обычный 2 2 5" xfId="198" xr:uid="{00000000-0005-0000-0000-00005D010000}"/>
    <cellStyle name="Обычный 2 2 50" xfId="289" xr:uid="{00000000-0005-0000-0000-00005E010000}"/>
    <cellStyle name="Обычный 2 2 51" xfId="291" xr:uid="{00000000-0005-0000-0000-00005F010000}"/>
    <cellStyle name="Обычный 2 2 52" xfId="294" xr:uid="{00000000-0005-0000-0000-000060010000}"/>
    <cellStyle name="Обычный 2 2 53" xfId="195" xr:uid="{00000000-0005-0000-0000-000061010000}"/>
    <cellStyle name="Обычный 2 2 55" xfId="225" xr:uid="{00000000-0005-0000-0000-000062010000}"/>
    <cellStyle name="Обычный 2 2 56" xfId="228" xr:uid="{00000000-0005-0000-0000-000063010000}"/>
    <cellStyle name="Обычный 2 2 57" xfId="235" xr:uid="{00000000-0005-0000-0000-000064010000}"/>
    <cellStyle name="Обычный 2 2 58" xfId="240" xr:uid="{00000000-0005-0000-0000-000065010000}"/>
    <cellStyle name="Обычный 2 2 6" xfId="196" xr:uid="{00000000-0005-0000-0000-000066010000}"/>
    <cellStyle name="Обычный 2 2 60" xfId="251" xr:uid="{00000000-0005-0000-0000-000067010000}"/>
    <cellStyle name="Обычный 2 2 61" xfId="270" xr:uid="{00000000-0005-0000-0000-000068010000}"/>
    <cellStyle name="Обычный 2 2 62" xfId="292" xr:uid="{00000000-0005-0000-0000-000069010000}"/>
    <cellStyle name="Обычный 2 2 7" xfId="200" xr:uid="{00000000-0005-0000-0000-00006A010000}"/>
    <cellStyle name="Обычный 2 2 8" xfId="204" xr:uid="{00000000-0005-0000-0000-00006B010000}"/>
    <cellStyle name="Обычный 2 2 9" xfId="206" xr:uid="{00000000-0005-0000-0000-00006C010000}"/>
    <cellStyle name="Обычный 2 3" xfId="8" xr:uid="{00000000-0005-0000-0000-00006D010000}"/>
    <cellStyle name="Обычный 20" xfId="227" xr:uid="{00000000-0005-0000-0000-00006E010000}"/>
    <cellStyle name="Обычный 21" xfId="203" xr:uid="{00000000-0005-0000-0000-00006F010000}"/>
    <cellStyle name="Обычный 22" xfId="209" xr:uid="{00000000-0005-0000-0000-000070010000}"/>
    <cellStyle name="Обычный 23" xfId="219" xr:uid="{00000000-0005-0000-0000-000071010000}"/>
    <cellStyle name="Обычный 24" xfId="221" xr:uid="{00000000-0005-0000-0000-000072010000}"/>
    <cellStyle name="Обычный 25" xfId="223" xr:uid="{00000000-0005-0000-0000-000073010000}"/>
    <cellStyle name="Обычный 26" xfId="230" xr:uid="{00000000-0005-0000-0000-000074010000}"/>
    <cellStyle name="Обычный 27" xfId="231" xr:uid="{00000000-0005-0000-0000-000075010000}"/>
    <cellStyle name="Обычный 28" xfId="234" xr:uid="{00000000-0005-0000-0000-000076010000}"/>
    <cellStyle name="Обычный 29" xfId="237" xr:uid="{00000000-0005-0000-0000-000077010000}"/>
    <cellStyle name="Обычный 3" xfId="3" xr:uid="{00000000-0005-0000-0000-000078010000}"/>
    <cellStyle name="Обычный 3 2" xfId="371" xr:uid="{00000000-0005-0000-0000-000079010000}"/>
    <cellStyle name="Обычный 3 3" xfId="372" xr:uid="{00000000-0005-0000-0000-00007A010000}"/>
    <cellStyle name="Обычный 3 4" xfId="373" xr:uid="{00000000-0005-0000-0000-00007B010000}"/>
    <cellStyle name="Обычный 3 5" xfId="386" xr:uid="{00000000-0005-0000-0000-00007C010000}"/>
    <cellStyle name="Обычный 30" xfId="239" xr:uid="{00000000-0005-0000-0000-00007D010000}"/>
    <cellStyle name="Обычный 31" xfId="242" xr:uid="{00000000-0005-0000-0000-00007E010000}"/>
    <cellStyle name="Обычный 32" xfId="244" xr:uid="{00000000-0005-0000-0000-00007F010000}"/>
    <cellStyle name="Обычный 33" xfId="246" xr:uid="{00000000-0005-0000-0000-000080010000}"/>
    <cellStyle name="Обычный 34" xfId="247" xr:uid="{00000000-0005-0000-0000-000081010000}"/>
    <cellStyle name="Обычный 35" xfId="250" xr:uid="{00000000-0005-0000-0000-000082010000}"/>
    <cellStyle name="Обычный 36" xfId="253" xr:uid="{00000000-0005-0000-0000-000083010000}"/>
    <cellStyle name="Обычный 37" xfId="255" xr:uid="{00000000-0005-0000-0000-000084010000}"/>
    <cellStyle name="Обычный 38" xfId="257" xr:uid="{00000000-0005-0000-0000-000085010000}"/>
    <cellStyle name="Обычный 39" xfId="259" xr:uid="{00000000-0005-0000-0000-000086010000}"/>
    <cellStyle name="Обычный 4" xfId="6" xr:uid="{00000000-0005-0000-0000-000087010000}"/>
    <cellStyle name="Обычный 4 2" xfId="296" xr:uid="{00000000-0005-0000-0000-000088010000}"/>
    <cellStyle name="Обычный 40" xfId="261" xr:uid="{00000000-0005-0000-0000-000089010000}"/>
    <cellStyle name="Обычный 41" xfId="263" xr:uid="{00000000-0005-0000-0000-00008A010000}"/>
    <cellStyle name="Обычный 42" xfId="265" xr:uid="{00000000-0005-0000-0000-00008B010000}"/>
    <cellStyle name="Обычный 43" xfId="267" xr:uid="{00000000-0005-0000-0000-00008C010000}"/>
    <cellStyle name="Обычный 44" xfId="268" xr:uid="{00000000-0005-0000-0000-00008D010000}"/>
    <cellStyle name="Обычный 45" xfId="272" xr:uid="{00000000-0005-0000-0000-00008E010000}"/>
    <cellStyle name="Обычный 46" xfId="274" xr:uid="{00000000-0005-0000-0000-00008F010000}"/>
    <cellStyle name="Обычный 47" xfId="276" xr:uid="{00000000-0005-0000-0000-000090010000}"/>
    <cellStyle name="Обычный 48" xfId="278" xr:uid="{00000000-0005-0000-0000-000091010000}"/>
    <cellStyle name="Обычный 49" xfId="280" xr:uid="{00000000-0005-0000-0000-000092010000}"/>
    <cellStyle name="Обычный 5" xfId="7" xr:uid="{00000000-0005-0000-0000-000093010000}"/>
    <cellStyle name="Обычный 5 2" xfId="298" xr:uid="{00000000-0005-0000-0000-000094010000}"/>
    <cellStyle name="Обычный 50" xfId="282" xr:uid="{00000000-0005-0000-0000-000095010000}"/>
    <cellStyle name="Обычный 51" xfId="283" xr:uid="{00000000-0005-0000-0000-000096010000}"/>
    <cellStyle name="Обычный 52" xfId="286" xr:uid="{00000000-0005-0000-0000-000097010000}"/>
    <cellStyle name="Обычный 53" xfId="288" xr:uid="{00000000-0005-0000-0000-000098010000}"/>
    <cellStyle name="Обычный 54" xfId="290" xr:uid="{00000000-0005-0000-0000-000099010000}"/>
    <cellStyle name="Обычный 55" xfId="293" xr:uid="{00000000-0005-0000-0000-00009A010000}"/>
    <cellStyle name="Обычный 56" xfId="295" xr:uid="{00000000-0005-0000-0000-00009B010000}"/>
    <cellStyle name="Обычный 6" xfId="374" xr:uid="{00000000-0005-0000-0000-00009C010000}"/>
    <cellStyle name="Обычный 6 2" xfId="375" xr:uid="{00000000-0005-0000-0000-00009D010000}"/>
    <cellStyle name="Обычный 6 2 2" xfId="376" xr:uid="{00000000-0005-0000-0000-00009E010000}"/>
    <cellStyle name="Обычный 7" xfId="5" xr:uid="{00000000-0005-0000-0000-00009F010000}"/>
    <cellStyle name="Обычный 7 2" xfId="377" xr:uid="{00000000-0005-0000-0000-0000A0010000}"/>
    <cellStyle name="Обычный 7 2 2" xfId="378" xr:uid="{00000000-0005-0000-0000-0000A1010000}"/>
    <cellStyle name="Обычный 7 3" xfId="388" xr:uid="{00000000-0005-0000-0000-0000A2010000}"/>
    <cellStyle name="Обычный 8" xfId="387" xr:uid="{00000000-0005-0000-0000-0000A3010000}"/>
    <cellStyle name="Обычный 9" xfId="199" xr:uid="{00000000-0005-0000-0000-0000A4010000}"/>
    <cellStyle name="Обычный_З_15_Приложение 16 - Источники дефицита" xfId="193" xr:uid="{00000000-0005-0000-0000-0000A5010000}"/>
    <cellStyle name="Плохой 2" xfId="379" xr:uid="{00000000-0005-0000-0000-0000A6010000}"/>
    <cellStyle name="Пояснение 2" xfId="380" xr:uid="{00000000-0005-0000-0000-0000A7010000}"/>
    <cellStyle name="Примечание 2" xfId="381" xr:uid="{00000000-0005-0000-0000-0000A8010000}"/>
    <cellStyle name="Процентный 2" xfId="382" xr:uid="{00000000-0005-0000-0000-0000A9010000}"/>
    <cellStyle name="Связанная ячейка 2" xfId="383" xr:uid="{00000000-0005-0000-0000-0000AA010000}"/>
    <cellStyle name="Стиль 1" xfId="1" xr:uid="{00000000-0005-0000-0000-0000AB010000}"/>
    <cellStyle name="Текст предупреждения 2" xfId="384" xr:uid="{00000000-0005-0000-0000-0000AC010000}"/>
    <cellStyle name="Финансовый 2" xfId="194" xr:uid="{00000000-0005-0000-0000-0000AE010000}"/>
    <cellStyle name="Финансовый 3" xfId="297" xr:uid="{00000000-0005-0000-0000-0000AF010000}"/>
    <cellStyle name="Хороший 2" xfId="385" xr:uid="{00000000-0005-0000-0000-0000B0010000}"/>
  </cellStyles>
  <dxfs count="73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</sheetPr>
  <dimension ref="A1:L153"/>
  <sheetViews>
    <sheetView view="pageBreakPreview" zoomScale="90" zoomScaleNormal="100" zoomScaleSheetLayoutView="90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F153" sqref="F153"/>
    </sheetView>
  </sheetViews>
  <sheetFormatPr defaultColWidth="10.6640625" defaultRowHeight="12.75" x14ac:dyDescent="0.2"/>
  <cols>
    <col min="1" max="1" width="27" style="173" customWidth="1"/>
    <col min="2" max="2" width="50.83203125" style="104" customWidth="1"/>
    <col min="3" max="3" width="13.5" style="104" customWidth="1"/>
    <col min="4" max="4" width="12.83203125" style="104" customWidth="1"/>
    <col min="5" max="5" width="12.5" style="104" customWidth="1"/>
    <col min="6" max="6" width="10.83203125" style="104" customWidth="1"/>
    <col min="7" max="7" width="10.1640625" style="174" customWidth="1"/>
    <col min="8" max="12" width="10.6640625" style="103"/>
    <col min="13" max="16384" width="10.6640625" style="104"/>
  </cols>
  <sheetData>
    <row r="1" spans="1:12" ht="14.25" customHeight="1" x14ac:dyDescent="0.2">
      <c r="A1" s="102"/>
      <c r="B1" s="99"/>
      <c r="C1" s="201" t="s">
        <v>688</v>
      </c>
      <c r="D1" s="202"/>
      <c r="E1" s="202"/>
      <c r="F1" s="202"/>
      <c r="G1" s="202"/>
    </row>
    <row r="2" spans="1:12" ht="13.9" customHeight="1" x14ac:dyDescent="0.2">
      <c r="A2" s="102"/>
      <c r="B2" s="175"/>
      <c r="C2" s="202"/>
      <c r="D2" s="202"/>
      <c r="E2" s="202"/>
      <c r="F2" s="202"/>
      <c r="G2" s="202"/>
    </row>
    <row r="3" spans="1:12" ht="14.25" x14ac:dyDescent="0.2">
      <c r="A3" s="102"/>
      <c r="B3" s="175"/>
      <c r="C3" s="202"/>
      <c r="D3" s="202"/>
      <c r="E3" s="202"/>
      <c r="F3" s="202"/>
      <c r="G3" s="202"/>
    </row>
    <row r="4" spans="1:12" ht="14.25" x14ac:dyDescent="0.2">
      <c r="A4" s="102"/>
      <c r="B4" s="175"/>
      <c r="C4" s="202"/>
      <c r="D4" s="202"/>
      <c r="E4" s="202"/>
      <c r="F4" s="202"/>
      <c r="G4" s="202"/>
    </row>
    <row r="5" spans="1:12" ht="6.75" customHeight="1" x14ac:dyDescent="0.2">
      <c r="A5" s="102"/>
      <c r="B5" s="175"/>
      <c r="C5" s="202"/>
      <c r="D5" s="202"/>
      <c r="E5" s="202"/>
      <c r="F5" s="202"/>
      <c r="G5" s="202"/>
    </row>
    <row r="6" spans="1:12" ht="0.75" hidden="1" customHeight="1" x14ac:dyDescent="0.2">
      <c r="A6" s="102"/>
      <c r="B6" s="175"/>
      <c r="C6" s="202"/>
      <c r="D6" s="202"/>
      <c r="E6" s="202"/>
      <c r="F6" s="202"/>
      <c r="G6" s="202"/>
    </row>
    <row r="7" spans="1:12" ht="6" hidden="1" customHeight="1" x14ac:dyDescent="0.2">
      <c r="A7" s="102"/>
      <c r="B7" s="105"/>
      <c r="C7" s="202"/>
      <c r="D7" s="202"/>
      <c r="E7" s="202"/>
      <c r="F7" s="202"/>
      <c r="G7" s="202"/>
    </row>
    <row r="8" spans="1:12" ht="28.5" customHeight="1" x14ac:dyDescent="0.25">
      <c r="A8" s="200" t="s">
        <v>689</v>
      </c>
      <c r="B8" s="200"/>
      <c r="C8" s="200"/>
      <c r="D8" s="200"/>
      <c r="E8" s="200"/>
      <c r="F8" s="200"/>
      <c r="G8" s="200"/>
    </row>
    <row r="9" spans="1:12" ht="15" customHeight="1" x14ac:dyDescent="0.25">
      <c r="A9" s="106"/>
      <c r="B9" s="107"/>
      <c r="C9" s="108"/>
      <c r="D9" s="108"/>
      <c r="E9" s="102"/>
      <c r="F9" s="102"/>
      <c r="G9" s="109" t="s">
        <v>385</v>
      </c>
    </row>
    <row r="10" spans="1:12" ht="59.25" customHeight="1" x14ac:dyDescent="0.2">
      <c r="A10" s="110" t="s">
        <v>386</v>
      </c>
      <c r="B10" s="110" t="s">
        <v>387</v>
      </c>
      <c r="C10" s="111" t="s">
        <v>710</v>
      </c>
      <c r="D10" s="111" t="s">
        <v>388</v>
      </c>
      <c r="E10" s="111" t="s">
        <v>383</v>
      </c>
      <c r="F10" s="111" t="s">
        <v>380</v>
      </c>
      <c r="G10" s="111" t="s">
        <v>389</v>
      </c>
    </row>
    <row r="11" spans="1:12" ht="15" x14ac:dyDescent="0.25">
      <c r="A11" s="112">
        <v>1</v>
      </c>
      <c r="B11" s="112">
        <v>2</v>
      </c>
      <c r="C11" s="112" t="s">
        <v>9</v>
      </c>
      <c r="D11" s="112" t="s">
        <v>10</v>
      </c>
      <c r="E11" s="112" t="s">
        <v>11</v>
      </c>
      <c r="F11" s="112" t="s">
        <v>12</v>
      </c>
      <c r="G11" s="112" t="s">
        <v>13</v>
      </c>
    </row>
    <row r="12" spans="1:12" s="116" customFormat="1" ht="13.5" customHeight="1" x14ac:dyDescent="0.2">
      <c r="A12" s="113" t="s">
        <v>390</v>
      </c>
      <c r="B12" s="114" t="s">
        <v>391</v>
      </c>
      <c r="C12" s="115">
        <f>C13+C106</f>
        <v>598869.82441999996</v>
      </c>
      <c r="D12" s="115">
        <f>D13+D106</f>
        <v>586738.82442000008</v>
      </c>
      <c r="E12" s="115">
        <f>E13+E106</f>
        <v>601105.93858000007</v>
      </c>
      <c r="F12" s="115">
        <f t="shared" ref="F12:F79" si="0">E12/C12*100</f>
        <v>100.37338901858443</v>
      </c>
      <c r="G12" s="115">
        <f>E12/D12*100</f>
        <v>102.44863874044844</v>
      </c>
      <c r="H12" s="103"/>
      <c r="I12" s="103"/>
      <c r="J12" s="103"/>
      <c r="K12" s="103"/>
      <c r="L12" s="103"/>
    </row>
    <row r="13" spans="1:12" s="116" customFormat="1" ht="28.5" x14ac:dyDescent="0.2">
      <c r="A13" s="113" t="s">
        <v>392</v>
      </c>
      <c r="B13" s="114" t="s">
        <v>393</v>
      </c>
      <c r="C13" s="115">
        <f>C14+C22+C32+C44+C50+C63+C70+C76+C82</f>
        <v>116477.09168999999</v>
      </c>
      <c r="D13" s="115">
        <f>D14+D22+D32+D44+D50+D63+D70+D76+D82</f>
        <v>116477.09168999999</v>
      </c>
      <c r="E13" s="115">
        <f>E14+E22+E32+E44+E50+E63+E70+E76+E82</f>
        <v>133742.69301999998</v>
      </c>
      <c r="F13" s="115">
        <f t="shared" si="0"/>
        <v>114.8231734493782</v>
      </c>
      <c r="G13" s="115">
        <f>E13/D13*100</f>
        <v>114.8231734493782</v>
      </c>
      <c r="H13" s="103"/>
      <c r="I13" s="103"/>
      <c r="J13" s="103"/>
      <c r="K13" s="103"/>
      <c r="L13" s="103"/>
    </row>
    <row r="14" spans="1:12" s="116" customFormat="1" ht="14.25" x14ac:dyDescent="0.2">
      <c r="A14" s="113" t="s">
        <v>394</v>
      </c>
      <c r="B14" s="114" t="s">
        <v>395</v>
      </c>
      <c r="C14" s="115">
        <f>C15</f>
        <v>66331.199999999997</v>
      </c>
      <c r="D14" s="115">
        <f>D15</f>
        <v>66331.199999999997</v>
      </c>
      <c r="E14" s="115">
        <f>E15</f>
        <v>75375.937739999979</v>
      </c>
      <c r="F14" s="115">
        <f t="shared" si="0"/>
        <v>113.63572156089438</v>
      </c>
      <c r="G14" s="115">
        <f t="shared" ref="G14:G81" si="1">E14/D14*100</f>
        <v>113.63572156089438</v>
      </c>
      <c r="H14" s="103"/>
      <c r="I14" s="103"/>
      <c r="J14" s="103"/>
      <c r="K14" s="103"/>
      <c r="L14" s="103"/>
    </row>
    <row r="15" spans="1:12" s="116" customFormat="1" ht="15" x14ac:dyDescent="0.25">
      <c r="A15" s="117" t="s">
        <v>396</v>
      </c>
      <c r="B15" s="118" t="s">
        <v>397</v>
      </c>
      <c r="C15" s="119">
        <f>C16+C17+C18+C19+C20+C21</f>
        <v>66331.199999999997</v>
      </c>
      <c r="D15" s="119">
        <f t="shared" ref="D15:E15" si="2">D16+D17+D18+D19+D20+D21</f>
        <v>66331.199999999997</v>
      </c>
      <c r="E15" s="119">
        <f t="shared" si="2"/>
        <v>75375.937739999979</v>
      </c>
      <c r="F15" s="119">
        <f t="shared" si="0"/>
        <v>113.63572156089438</v>
      </c>
      <c r="G15" s="119">
        <f t="shared" si="1"/>
        <v>113.63572156089438</v>
      </c>
      <c r="H15" s="103"/>
      <c r="I15" s="103"/>
      <c r="J15" s="103"/>
      <c r="K15" s="103"/>
      <c r="L15" s="103"/>
    </row>
    <row r="16" spans="1:12" s="116" customFormat="1" ht="108" x14ac:dyDescent="0.25">
      <c r="A16" s="120" t="s">
        <v>398</v>
      </c>
      <c r="B16" s="121" t="s">
        <v>399</v>
      </c>
      <c r="C16" s="122">
        <v>65036.2</v>
      </c>
      <c r="D16" s="122">
        <v>65036.2</v>
      </c>
      <c r="E16" s="122">
        <v>73904.293810000003</v>
      </c>
      <c r="F16" s="122">
        <f t="shared" si="0"/>
        <v>113.63562725066964</v>
      </c>
      <c r="G16" s="122">
        <f t="shared" si="1"/>
        <v>113.63562725066964</v>
      </c>
      <c r="H16" s="103"/>
      <c r="I16" s="103"/>
      <c r="J16" s="103"/>
      <c r="K16" s="103"/>
      <c r="L16" s="103"/>
    </row>
    <row r="17" spans="1:12" s="116" customFormat="1" ht="127.5" customHeight="1" x14ac:dyDescent="0.25">
      <c r="A17" s="123" t="s">
        <v>400</v>
      </c>
      <c r="B17" s="124" t="s">
        <v>401</v>
      </c>
      <c r="C17" s="125">
        <v>659</v>
      </c>
      <c r="D17" s="125">
        <v>659</v>
      </c>
      <c r="E17" s="125">
        <v>703.4855</v>
      </c>
      <c r="F17" s="126">
        <f t="shared" si="0"/>
        <v>106.75045523520485</v>
      </c>
      <c r="G17" s="126">
        <f t="shared" si="1"/>
        <v>106.75045523520485</v>
      </c>
      <c r="H17" s="103"/>
      <c r="I17" s="103"/>
      <c r="J17" s="103"/>
      <c r="K17" s="103"/>
      <c r="L17" s="103"/>
    </row>
    <row r="18" spans="1:12" s="116" customFormat="1" ht="60" x14ac:dyDescent="0.25">
      <c r="A18" s="123" t="s">
        <v>402</v>
      </c>
      <c r="B18" s="124" t="s">
        <v>403</v>
      </c>
      <c r="C18" s="125">
        <v>372</v>
      </c>
      <c r="D18" s="125">
        <v>372</v>
      </c>
      <c r="E18" s="125">
        <v>600.86617000000001</v>
      </c>
      <c r="F18" s="126">
        <f t="shared" si="0"/>
        <v>161.52316397849461</v>
      </c>
      <c r="G18" s="126">
        <f t="shared" si="1"/>
        <v>161.52316397849461</v>
      </c>
      <c r="H18" s="103"/>
      <c r="I18" s="103"/>
      <c r="J18" s="103"/>
      <c r="K18" s="103"/>
      <c r="L18" s="103"/>
    </row>
    <row r="19" spans="1:12" s="116" customFormat="1" ht="123" x14ac:dyDescent="0.25">
      <c r="A19" s="123" t="s">
        <v>404</v>
      </c>
      <c r="B19" s="124" t="s">
        <v>405</v>
      </c>
      <c r="C19" s="125">
        <v>1</v>
      </c>
      <c r="D19" s="125">
        <v>1</v>
      </c>
      <c r="E19" s="125">
        <v>62.9925</v>
      </c>
      <c r="F19" s="122">
        <f t="shared" si="0"/>
        <v>6299.25</v>
      </c>
      <c r="G19" s="122">
        <f t="shared" si="1"/>
        <v>6299.25</v>
      </c>
      <c r="H19" s="103"/>
      <c r="I19" s="103"/>
      <c r="J19" s="103"/>
      <c r="K19" s="103"/>
      <c r="L19" s="103"/>
    </row>
    <row r="20" spans="1:12" s="116" customFormat="1" ht="103.9" customHeight="1" x14ac:dyDescent="0.25">
      <c r="A20" s="123" t="s">
        <v>406</v>
      </c>
      <c r="B20" s="127" t="s">
        <v>407</v>
      </c>
      <c r="C20" s="125">
        <v>178</v>
      </c>
      <c r="D20" s="125">
        <v>178</v>
      </c>
      <c r="E20" s="125">
        <v>461.2894</v>
      </c>
      <c r="F20" s="122">
        <f t="shared" si="0"/>
        <v>259.15134831460676</v>
      </c>
      <c r="G20" s="122">
        <f t="shared" si="1"/>
        <v>259.15134831460676</v>
      </c>
      <c r="H20" s="103"/>
      <c r="I20" s="103"/>
      <c r="J20" s="103"/>
      <c r="K20" s="103"/>
      <c r="L20" s="103"/>
    </row>
    <row r="21" spans="1:12" s="116" customFormat="1" ht="103.9" customHeight="1" x14ac:dyDescent="0.25">
      <c r="A21" s="123" t="s">
        <v>682</v>
      </c>
      <c r="B21" s="127" t="s">
        <v>683</v>
      </c>
      <c r="C21" s="125">
        <v>85</v>
      </c>
      <c r="D21" s="125">
        <v>85</v>
      </c>
      <c r="E21" s="125">
        <v>-356.98964000000001</v>
      </c>
      <c r="F21" s="122">
        <f t="shared" si="0"/>
        <v>-419.9878117647059</v>
      </c>
      <c r="G21" s="122">
        <f t="shared" si="1"/>
        <v>-419.9878117647059</v>
      </c>
      <c r="H21" s="103"/>
      <c r="I21" s="103"/>
      <c r="J21" s="103"/>
      <c r="K21" s="103"/>
      <c r="L21" s="103"/>
    </row>
    <row r="22" spans="1:12" s="116" customFormat="1" ht="57" x14ac:dyDescent="0.2">
      <c r="A22" s="113" t="s">
        <v>408</v>
      </c>
      <c r="B22" s="114" t="s">
        <v>409</v>
      </c>
      <c r="C22" s="115">
        <f>C23</f>
        <v>15300.699999999999</v>
      </c>
      <c r="D22" s="115">
        <f>D23</f>
        <v>15300.699999999999</v>
      </c>
      <c r="E22" s="115">
        <f>E23</f>
        <v>16412.623230000001</v>
      </c>
      <c r="F22" s="115">
        <f t="shared" si="0"/>
        <v>107.26713960799181</v>
      </c>
      <c r="G22" s="128">
        <f t="shared" si="1"/>
        <v>107.26713960799181</v>
      </c>
      <c r="H22" s="103"/>
      <c r="I22" s="103"/>
      <c r="J22" s="103"/>
      <c r="K22" s="103"/>
      <c r="L22" s="103"/>
    </row>
    <row r="23" spans="1:12" s="116" customFormat="1" ht="45" x14ac:dyDescent="0.25">
      <c r="A23" s="117" t="s">
        <v>410</v>
      </c>
      <c r="B23" s="118" t="s">
        <v>411</v>
      </c>
      <c r="C23" s="119">
        <f>C24+C26+C28+C30</f>
        <v>15300.699999999999</v>
      </c>
      <c r="D23" s="119">
        <f>D24+D26+D28+D30</f>
        <v>15300.699999999999</v>
      </c>
      <c r="E23" s="119">
        <f>E24+E26+E28+E30</f>
        <v>16412.623230000001</v>
      </c>
      <c r="F23" s="119">
        <f t="shared" si="0"/>
        <v>107.26713960799181</v>
      </c>
      <c r="G23" s="119">
        <f t="shared" si="1"/>
        <v>107.26713960799181</v>
      </c>
      <c r="H23" s="103"/>
      <c r="I23" s="103"/>
      <c r="J23" s="103"/>
      <c r="K23" s="103"/>
      <c r="L23" s="103"/>
    </row>
    <row r="24" spans="1:12" s="116" customFormat="1" ht="90" x14ac:dyDescent="0.25">
      <c r="A24" s="129" t="s">
        <v>412</v>
      </c>
      <c r="B24" s="130" t="s">
        <v>413</v>
      </c>
      <c r="C24" s="131">
        <f>C25</f>
        <v>7995.4</v>
      </c>
      <c r="D24" s="131">
        <f>D25</f>
        <v>7995.4</v>
      </c>
      <c r="E24" s="131">
        <f>E25</f>
        <v>8479.34764</v>
      </c>
      <c r="F24" s="131">
        <f t="shared" si="0"/>
        <v>106.05282587487805</v>
      </c>
      <c r="G24" s="131">
        <f t="shared" si="1"/>
        <v>106.05282587487805</v>
      </c>
      <c r="H24" s="103"/>
      <c r="I24" s="103"/>
      <c r="J24" s="103"/>
      <c r="K24" s="103"/>
      <c r="L24" s="103"/>
    </row>
    <row r="25" spans="1:12" s="116" customFormat="1" ht="150" x14ac:dyDescent="0.25">
      <c r="A25" s="123" t="s">
        <v>414</v>
      </c>
      <c r="B25" s="124" t="s">
        <v>415</v>
      </c>
      <c r="C25" s="125">
        <v>7995.4</v>
      </c>
      <c r="D25" s="125">
        <v>7995.4</v>
      </c>
      <c r="E25" s="125">
        <v>8479.34764</v>
      </c>
      <c r="F25" s="122">
        <f t="shared" si="0"/>
        <v>106.05282587487805</v>
      </c>
      <c r="G25" s="122">
        <f t="shared" si="1"/>
        <v>106.05282587487805</v>
      </c>
      <c r="H25" s="103"/>
      <c r="I25" s="103"/>
      <c r="J25" s="103"/>
      <c r="K25" s="103"/>
      <c r="L25" s="103"/>
    </row>
    <row r="26" spans="1:12" s="116" customFormat="1" ht="120" x14ac:dyDescent="0.25">
      <c r="A26" s="132" t="s">
        <v>416</v>
      </c>
      <c r="B26" s="130" t="s">
        <v>417</v>
      </c>
      <c r="C26" s="131">
        <f>C27</f>
        <v>38.6</v>
      </c>
      <c r="D26" s="131">
        <f>D27</f>
        <v>38.6</v>
      </c>
      <c r="E26" s="131">
        <f>E27</f>
        <v>48.992519999999999</v>
      </c>
      <c r="F26" s="131">
        <f t="shared" si="0"/>
        <v>126.92362694300516</v>
      </c>
      <c r="G26" s="131">
        <f t="shared" si="1"/>
        <v>126.92362694300516</v>
      </c>
      <c r="H26" s="103"/>
      <c r="I26" s="103"/>
      <c r="J26" s="103"/>
      <c r="K26" s="103"/>
      <c r="L26" s="103"/>
    </row>
    <row r="27" spans="1:12" s="116" customFormat="1" ht="180" x14ac:dyDescent="0.25">
      <c r="A27" s="123" t="s">
        <v>418</v>
      </c>
      <c r="B27" s="124" t="s">
        <v>419</v>
      </c>
      <c r="C27" s="125">
        <v>38.6</v>
      </c>
      <c r="D27" s="125">
        <v>38.6</v>
      </c>
      <c r="E27" s="125">
        <v>48.992519999999999</v>
      </c>
      <c r="F27" s="122">
        <f t="shared" si="0"/>
        <v>126.92362694300516</v>
      </c>
      <c r="G27" s="122">
        <f t="shared" si="1"/>
        <v>126.92362694300516</v>
      </c>
      <c r="H27" s="103"/>
      <c r="I27" s="103"/>
      <c r="J27" s="103"/>
      <c r="K27" s="103"/>
      <c r="L27" s="103"/>
    </row>
    <row r="28" spans="1:12" s="116" customFormat="1" ht="90" x14ac:dyDescent="0.25">
      <c r="A28" s="132" t="s">
        <v>420</v>
      </c>
      <c r="B28" s="130" t="s">
        <v>421</v>
      </c>
      <c r="C28" s="131">
        <f>C29</f>
        <v>7970.9</v>
      </c>
      <c r="D28" s="131">
        <f>D29</f>
        <v>7970.9</v>
      </c>
      <c r="E28" s="131">
        <f>E29</f>
        <v>8807.24899</v>
      </c>
      <c r="F28" s="131">
        <f t="shared" si="0"/>
        <v>110.4925289490522</v>
      </c>
      <c r="G28" s="131">
        <f t="shared" si="1"/>
        <v>110.4925289490522</v>
      </c>
      <c r="H28" s="103"/>
      <c r="I28" s="103"/>
      <c r="J28" s="103"/>
      <c r="K28" s="103"/>
      <c r="L28" s="103"/>
    </row>
    <row r="29" spans="1:12" s="116" customFormat="1" ht="150" x14ac:dyDescent="0.25">
      <c r="A29" s="123" t="s">
        <v>422</v>
      </c>
      <c r="B29" s="124" t="s">
        <v>423</v>
      </c>
      <c r="C29" s="125">
        <v>7970.9</v>
      </c>
      <c r="D29" s="125">
        <v>7970.9</v>
      </c>
      <c r="E29" s="125">
        <v>8807.24899</v>
      </c>
      <c r="F29" s="122">
        <f t="shared" si="0"/>
        <v>110.4925289490522</v>
      </c>
      <c r="G29" s="122">
        <f t="shared" si="1"/>
        <v>110.4925289490522</v>
      </c>
      <c r="H29" s="103"/>
      <c r="I29" s="103"/>
      <c r="J29" s="103"/>
      <c r="K29" s="103"/>
      <c r="L29" s="103"/>
    </row>
    <row r="30" spans="1:12" s="116" customFormat="1" ht="90" x14ac:dyDescent="0.25">
      <c r="A30" s="129" t="s">
        <v>424</v>
      </c>
      <c r="B30" s="130" t="s">
        <v>425</v>
      </c>
      <c r="C30" s="131">
        <f>C31</f>
        <v>-704.2</v>
      </c>
      <c r="D30" s="131">
        <f>D31</f>
        <v>-704.2</v>
      </c>
      <c r="E30" s="131">
        <f>E31</f>
        <v>-922.9659200000001</v>
      </c>
      <c r="F30" s="131">
        <f t="shared" si="0"/>
        <v>131.06587901164443</v>
      </c>
      <c r="G30" s="131">
        <f t="shared" si="1"/>
        <v>131.06587901164443</v>
      </c>
      <c r="H30" s="103"/>
      <c r="I30" s="103"/>
      <c r="J30" s="103"/>
      <c r="K30" s="103"/>
      <c r="L30" s="103"/>
    </row>
    <row r="31" spans="1:12" s="116" customFormat="1" ht="150" x14ac:dyDescent="0.25">
      <c r="A31" s="123" t="s">
        <v>426</v>
      </c>
      <c r="B31" s="124" t="s">
        <v>427</v>
      </c>
      <c r="C31" s="125">
        <v>-704.2</v>
      </c>
      <c r="D31" s="125">
        <v>-704.2</v>
      </c>
      <c r="E31" s="125">
        <v>-922.9659200000001</v>
      </c>
      <c r="F31" s="122">
        <f t="shared" si="0"/>
        <v>131.06587901164443</v>
      </c>
      <c r="G31" s="122">
        <f t="shared" si="1"/>
        <v>131.06587901164443</v>
      </c>
      <c r="H31" s="103"/>
      <c r="I31" s="103"/>
      <c r="J31" s="103"/>
      <c r="K31" s="103"/>
      <c r="L31" s="103"/>
    </row>
    <row r="32" spans="1:12" s="116" customFormat="1" ht="14.25" x14ac:dyDescent="0.2">
      <c r="A32" s="113" t="s">
        <v>428</v>
      </c>
      <c r="B32" s="114" t="s">
        <v>429</v>
      </c>
      <c r="C32" s="115">
        <f>C33+C40+C38+C42</f>
        <v>20027.400000000001</v>
      </c>
      <c r="D32" s="115">
        <f>D33+D40+D38+D42</f>
        <v>20027.400000000001</v>
      </c>
      <c r="E32" s="115">
        <f>E33+E40+E38+E42</f>
        <v>21431.45349</v>
      </c>
      <c r="F32" s="115">
        <f t="shared" si="0"/>
        <v>107.01066284190659</v>
      </c>
      <c r="G32" s="115">
        <f t="shared" si="1"/>
        <v>107.01066284190659</v>
      </c>
      <c r="H32" s="103"/>
      <c r="I32" s="103"/>
      <c r="J32" s="103"/>
      <c r="K32" s="103"/>
      <c r="L32" s="103"/>
    </row>
    <row r="33" spans="1:12" s="116" customFormat="1" ht="30" x14ac:dyDescent="0.25">
      <c r="A33" s="117" t="s">
        <v>430</v>
      </c>
      <c r="B33" s="118" t="s">
        <v>431</v>
      </c>
      <c r="C33" s="119">
        <f>C34+C36</f>
        <v>6851</v>
      </c>
      <c r="D33" s="119">
        <f>D34+D36</f>
        <v>6851</v>
      </c>
      <c r="E33" s="119">
        <f>E34+E36</f>
        <v>9110.3928199999991</v>
      </c>
      <c r="F33" s="119">
        <f t="shared" si="0"/>
        <v>132.97902233250619</v>
      </c>
      <c r="G33" s="119">
        <f t="shared" si="1"/>
        <v>132.97902233250619</v>
      </c>
      <c r="H33" s="103"/>
      <c r="I33" s="103"/>
      <c r="J33" s="103"/>
      <c r="K33" s="103"/>
      <c r="L33" s="103"/>
    </row>
    <row r="34" spans="1:12" s="116" customFormat="1" ht="45" x14ac:dyDescent="0.25">
      <c r="A34" s="129" t="s">
        <v>432</v>
      </c>
      <c r="B34" s="130" t="s">
        <v>433</v>
      </c>
      <c r="C34" s="131">
        <f>C35</f>
        <v>6245.8</v>
      </c>
      <c r="D34" s="131">
        <f>D35</f>
        <v>6245.8</v>
      </c>
      <c r="E34" s="131">
        <f>E35</f>
        <v>8312.6196</v>
      </c>
      <c r="F34" s="131">
        <f t="shared" si="0"/>
        <v>133.09135098786385</v>
      </c>
      <c r="G34" s="131">
        <f t="shared" si="1"/>
        <v>133.09135098786385</v>
      </c>
      <c r="H34" s="103"/>
      <c r="I34" s="103"/>
      <c r="J34" s="103"/>
      <c r="K34" s="103"/>
      <c r="L34" s="103"/>
    </row>
    <row r="35" spans="1:12" s="116" customFormat="1" ht="45" x14ac:dyDescent="0.25">
      <c r="A35" s="123" t="s">
        <v>434</v>
      </c>
      <c r="B35" s="124" t="s">
        <v>435</v>
      </c>
      <c r="C35" s="125">
        <v>6245.8</v>
      </c>
      <c r="D35" s="125">
        <v>6245.8</v>
      </c>
      <c r="E35" s="125">
        <v>8312.6196</v>
      </c>
      <c r="F35" s="122">
        <f t="shared" si="0"/>
        <v>133.09135098786385</v>
      </c>
      <c r="G35" s="122">
        <f t="shared" si="1"/>
        <v>133.09135098786385</v>
      </c>
      <c r="H35" s="103"/>
      <c r="I35" s="103"/>
      <c r="J35" s="103"/>
      <c r="K35" s="103"/>
      <c r="L35" s="103"/>
    </row>
    <row r="36" spans="1:12" s="116" customFormat="1" ht="60" x14ac:dyDescent="0.25">
      <c r="A36" s="129" t="s">
        <v>436</v>
      </c>
      <c r="B36" s="130" t="s">
        <v>437</v>
      </c>
      <c r="C36" s="131">
        <f>C37</f>
        <v>605.20000000000005</v>
      </c>
      <c r="D36" s="131">
        <f>D37</f>
        <v>605.20000000000005</v>
      </c>
      <c r="E36" s="131">
        <f>E37</f>
        <v>797.77321999999992</v>
      </c>
      <c r="F36" s="131">
        <f t="shared" si="0"/>
        <v>131.81976536682086</v>
      </c>
      <c r="G36" s="131">
        <f t="shared" si="1"/>
        <v>131.81976536682086</v>
      </c>
      <c r="H36" s="103"/>
      <c r="I36" s="103"/>
      <c r="J36" s="103"/>
      <c r="K36" s="103"/>
      <c r="L36" s="103"/>
    </row>
    <row r="37" spans="1:12" s="116" customFormat="1" ht="90" x14ac:dyDescent="0.25">
      <c r="A37" s="123" t="s">
        <v>438</v>
      </c>
      <c r="B37" s="124" t="s">
        <v>439</v>
      </c>
      <c r="C37" s="125">
        <v>605.20000000000005</v>
      </c>
      <c r="D37" s="125">
        <v>605.20000000000005</v>
      </c>
      <c r="E37" s="125">
        <v>797.77321999999992</v>
      </c>
      <c r="F37" s="122">
        <f t="shared" si="0"/>
        <v>131.81976536682086</v>
      </c>
      <c r="G37" s="122">
        <f t="shared" si="1"/>
        <v>131.81976536682086</v>
      </c>
      <c r="H37" s="103"/>
      <c r="I37" s="103"/>
      <c r="J37" s="103"/>
      <c r="K37" s="103"/>
      <c r="L37" s="103"/>
    </row>
    <row r="38" spans="1:12" s="116" customFormat="1" ht="30" x14ac:dyDescent="0.2">
      <c r="A38" s="117" t="s">
        <v>442</v>
      </c>
      <c r="B38" s="118" t="s">
        <v>441</v>
      </c>
      <c r="C38" s="133">
        <f>C39</f>
        <v>0</v>
      </c>
      <c r="D38" s="133">
        <f t="shared" ref="D38:E38" si="3">D39</f>
        <v>0</v>
      </c>
      <c r="E38" s="133">
        <f t="shared" si="3"/>
        <v>29.81165</v>
      </c>
      <c r="F38" s="134"/>
      <c r="G38" s="133"/>
      <c r="H38" s="103"/>
      <c r="I38" s="103"/>
      <c r="J38" s="103"/>
      <c r="K38" s="103"/>
      <c r="L38" s="103"/>
    </row>
    <row r="39" spans="1:12" s="116" customFormat="1" ht="30" x14ac:dyDescent="0.25">
      <c r="A39" s="123" t="s">
        <v>440</v>
      </c>
      <c r="B39" s="124" t="s">
        <v>441</v>
      </c>
      <c r="C39" s="125">
        <v>0</v>
      </c>
      <c r="D39" s="125">
        <v>0</v>
      </c>
      <c r="E39" s="125">
        <v>29.81165</v>
      </c>
      <c r="F39" s="122"/>
      <c r="G39" s="122"/>
      <c r="H39" s="103"/>
      <c r="I39" s="103"/>
      <c r="J39" s="103"/>
      <c r="K39" s="103"/>
      <c r="L39" s="103"/>
    </row>
    <row r="40" spans="1:12" s="116" customFormat="1" ht="15" x14ac:dyDescent="0.25">
      <c r="A40" s="117" t="s">
        <v>443</v>
      </c>
      <c r="B40" s="118" t="s">
        <v>605</v>
      </c>
      <c r="C40" s="119">
        <f>C41</f>
        <v>8136.4</v>
      </c>
      <c r="D40" s="119">
        <f>D41</f>
        <v>8136.4</v>
      </c>
      <c r="E40" s="119">
        <f>E41</f>
        <v>8372.5209300000006</v>
      </c>
      <c r="F40" s="135">
        <f t="shared" si="0"/>
        <v>102.90203197974535</v>
      </c>
      <c r="G40" s="119">
        <f t="shared" si="1"/>
        <v>102.90203197974535</v>
      </c>
      <c r="H40" s="103"/>
      <c r="I40" s="103"/>
      <c r="J40" s="103"/>
      <c r="K40" s="103"/>
      <c r="L40" s="103"/>
    </row>
    <row r="41" spans="1:12" s="116" customFormat="1" ht="15" x14ac:dyDescent="0.25">
      <c r="A41" s="123" t="s">
        <v>444</v>
      </c>
      <c r="B41" s="124" t="s">
        <v>605</v>
      </c>
      <c r="C41" s="125">
        <v>8136.4</v>
      </c>
      <c r="D41" s="125">
        <v>8136.4</v>
      </c>
      <c r="E41" s="125">
        <v>8372.5209300000006</v>
      </c>
      <c r="F41" s="122">
        <f t="shared" si="0"/>
        <v>102.90203197974535</v>
      </c>
      <c r="G41" s="122">
        <f t="shared" si="1"/>
        <v>102.90203197974535</v>
      </c>
      <c r="H41" s="103"/>
      <c r="I41" s="103"/>
      <c r="J41" s="103"/>
      <c r="K41" s="103"/>
      <c r="L41" s="103"/>
    </row>
    <row r="42" spans="1:12" s="116" customFormat="1" ht="30" x14ac:dyDescent="0.25">
      <c r="A42" s="117" t="s">
        <v>445</v>
      </c>
      <c r="B42" s="118" t="s">
        <v>446</v>
      </c>
      <c r="C42" s="119">
        <f>C43</f>
        <v>5040</v>
      </c>
      <c r="D42" s="119">
        <f>D43</f>
        <v>5040</v>
      </c>
      <c r="E42" s="119">
        <f>E43</f>
        <v>3918.7280900000001</v>
      </c>
      <c r="F42" s="119">
        <f t="shared" si="0"/>
        <v>77.752541468253966</v>
      </c>
      <c r="G42" s="119">
        <f t="shared" si="1"/>
        <v>77.752541468253966</v>
      </c>
      <c r="H42" s="103"/>
      <c r="I42" s="103"/>
      <c r="J42" s="103"/>
      <c r="K42" s="103"/>
      <c r="L42" s="103"/>
    </row>
    <row r="43" spans="1:12" s="116" customFormat="1" ht="60" x14ac:dyDescent="0.25">
      <c r="A43" s="123" t="s">
        <v>447</v>
      </c>
      <c r="B43" s="124" t="s">
        <v>448</v>
      </c>
      <c r="C43" s="125">
        <v>5040</v>
      </c>
      <c r="D43" s="125">
        <v>5040</v>
      </c>
      <c r="E43" s="122">
        <v>3918.7280900000001</v>
      </c>
      <c r="F43" s="122">
        <f t="shared" si="0"/>
        <v>77.752541468253966</v>
      </c>
      <c r="G43" s="122">
        <f t="shared" si="1"/>
        <v>77.752541468253966</v>
      </c>
      <c r="H43" s="103"/>
      <c r="I43" s="103"/>
      <c r="J43" s="103"/>
      <c r="K43" s="103"/>
      <c r="L43" s="103"/>
    </row>
    <row r="44" spans="1:12" s="116" customFormat="1" ht="14.25" x14ac:dyDescent="0.2">
      <c r="A44" s="113" t="s">
        <v>449</v>
      </c>
      <c r="B44" s="114" t="s">
        <v>450</v>
      </c>
      <c r="C44" s="115">
        <f xml:space="preserve"> C45+C47</f>
        <v>2711.2999999999997</v>
      </c>
      <c r="D44" s="115">
        <f xml:space="preserve"> D45+D47</f>
        <v>2711.2999999999997</v>
      </c>
      <c r="E44" s="115">
        <f xml:space="preserve"> E45+E47</f>
        <v>4212.0373900000004</v>
      </c>
      <c r="F44" s="115">
        <f t="shared" si="0"/>
        <v>155.35121122708665</v>
      </c>
      <c r="G44" s="115">
        <f t="shared" si="1"/>
        <v>155.35121122708665</v>
      </c>
      <c r="H44" s="103"/>
      <c r="I44" s="103"/>
      <c r="J44" s="103"/>
      <c r="K44" s="103"/>
      <c r="L44" s="103"/>
    </row>
    <row r="45" spans="1:12" s="116" customFormat="1" ht="30.75" customHeight="1" x14ac:dyDescent="0.25">
      <c r="A45" s="136" t="s">
        <v>451</v>
      </c>
      <c r="B45" s="137" t="s">
        <v>452</v>
      </c>
      <c r="C45" s="119">
        <f>C46</f>
        <v>2127.1999999999998</v>
      </c>
      <c r="D45" s="119">
        <f>D46</f>
        <v>2127.1999999999998</v>
      </c>
      <c r="E45" s="119">
        <f>E46</f>
        <v>3450.3373900000001</v>
      </c>
      <c r="F45" s="119">
        <f t="shared" si="0"/>
        <v>162.20089272282817</v>
      </c>
      <c r="G45" s="119">
        <f t="shared" si="1"/>
        <v>162.20089272282817</v>
      </c>
      <c r="H45" s="103"/>
      <c r="I45" s="103"/>
      <c r="J45" s="103"/>
      <c r="K45" s="103"/>
      <c r="L45" s="103"/>
    </row>
    <row r="46" spans="1:12" s="116" customFormat="1" ht="49.5" customHeight="1" x14ac:dyDescent="0.25">
      <c r="A46" s="138" t="s">
        <v>453</v>
      </c>
      <c r="B46" s="139" t="s">
        <v>454</v>
      </c>
      <c r="C46" s="125">
        <v>2127.1999999999998</v>
      </c>
      <c r="D46" s="125">
        <v>2127.1999999999998</v>
      </c>
      <c r="E46" s="125">
        <v>3450.3373900000001</v>
      </c>
      <c r="F46" s="122">
        <f t="shared" si="0"/>
        <v>162.20089272282817</v>
      </c>
      <c r="G46" s="122">
        <f t="shared" si="1"/>
        <v>162.20089272282817</v>
      </c>
      <c r="H46" s="103"/>
      <c r="I46" s="103"/>
      <c r="J46" s="103"/>
      <c r="K46" s="103"/>
      <c r="L46" s="103"/>
    </row>
    <row r="47" spans="1:12" s="116" customFormat="1" ht="31.5" customHeight="1" x14ac:dyDescent="0.25">
      <c r="A47" s="136" t="s">
        <v>455</v>
      </c>
      <c r="B47" s="137" t="s">
        <v>456</v>
      </c>
      <c r="C47" s="119">
        <f t="shared" ref="C47:E48" si="4">C48</f>
        <v>584.1</v>
      </c>
      <c r="D47" s="119">
        <f t="shared" si="4"/>
        <v>584.1</v>
      </c>
      <c r="E47" s="119">
        <f t="shared" si="4"/>
        <v>761.7</v>
      </c>
      <c r="F47" s="119">
        <f t="shared" si="0"/>
        <v>130.40575243965077</v>
      </c>
      <c r="G47" s="119">
        <f t="shared" si="1"/>
        <v>130.40575243965077</v>
      </c>
      <c r="H47" s="103"/>
      <c r="I47" s="103"/>
      <c r="J47" s="103"/>
      <c r="K47" s="103"/>
      <c r="L47" s="103"/>
    </row>
    <row r="48" spans="1:12" s="116" customFormat="1" ht="105" x14ac:dyDescent="0.25">
      <c r="A48" s="138" t="s">
        <v>457</v>
      </c>
      <c r="B48" s="139" t="s">
        <v>458</v>
      </c>
      <c r="C48" s="125">
        <f t="shared" si="4"/>
        <v>584.1</v>
      </c>
      <c r="D48" s="125">
        <f t="shared" si="4"/>
        <v>584.1</v>
      </c>
      <c r="E48" s="125">
        <f t="shared" si="4"/>
        <v>761.7</v>
      </c>
      <c r="F48" s="122">
        <f t="shared" si="0"/>
        <v>130.40575243965077</v>
      </c>
      <c r="G48" s="122">
        <f t="shared" si="1"/>
        <v>130.40575243965077</v>
      </c>
      <c r="H48" s="103"/>
      <c r="I48" s="103"/>
      <c r="J48" s="103"/>
      <c r="K48" s="103"/>
      <c r="L48" s="103"/>
    </row>
    <row r="49" spans="1:12" s="116" customFormat="1" ht="225" x14ac:dyDescent="0.25">
      <c r="A49" s="138" t="s">
        <v>459</v>
      </c>
      <c r="B49" s="139" t="s">
        <v>460</v>
      </c>
      <c r="C49" s="125">
        <v>584.1</v>
      </c>
      <c r="D49" s="125">
        <v>584.1</v>
      </c>
      <c r="E49" s="125">
        <v>761.7</v>
      </c>
      <c r="F49" s="122">
        <f t="shared" si="0"/>
        <v>130.40575243965077</v>
      </c>
      <c r="G49" s="122">
        <f t="shared" si="1"/>
        <v>130.40575243965077</v>
      </c>
      <c r="H49" s="103"/>
      <c r="I49" s="103"/>
      <c r="J49" s="103"/>
      <c r="K49" s="103"/>
      <c r="L49" s="103"/>
    </row>
    <row r="50" spans="1:12" s="116" customFormat="1" ht="71.25" x14ac:dyDescent="0.2">
      <c r="A50" s="113" t="s">
        <v>461</v>
      </c>
      <c r="B50" s="114" t="s">
        <v>462</v>
      </c>
      <c r="C50" s="115">
        <f>C53+C60+C51</f>
        <v>6162.5916900000002</v>
      </c>
      <c r="D50" s="115">
        <f t="shared" ref="D50:E50" si="5">D53+D60+D51</f>
        <v>6162.5916900000002</v>
      </c>
      <c r="E50" s="115">
        <f t="shared" si="5"/>
        <v>8986.0929400000005</v>
      </c>
      <c r="F50" s="115">
        <f t="shared" si="0"/>
        <v>145.81678280879257</v>
      </c>
      <c r="G50" s="115">
        <f t="shared" si="1"/>
        <v>145.81678280879257</v>
      </c>
      <c r="H50" s="103"/>
      <c r="I50" s="103"/>
      <c r="J50" s="103"/>
      <c r="K50" s="103"/>
      <c r="L50" s="103"/>
    </row>
    <row r="51" spans="1:12" s="116" customFormat="1" ht="30" x14ac:dyDescent="0.25">
      <c r="A51" s="129" t="s">
        <v>685</v>
      </c>
      <c r="B51" s="130" t="s">
        <v>686</v>
      </c>
      <c r="C51" s="131">
        <f>C52</f>
        <v>17.791689999999999</v>
      </c>
      <c r="D51" s="131">
        <f t="shared" ref="D51:E51" si="6">D52</f>
        <v>17.791689999999999</v>
      </c>
      <c r="E51" s="131">
        <f t="shared" si="6"/>
        <v>17.791689999999999</v>
      </c>
      <c r="F51" s="131">
        <f t="shared" si="0"/>
        <v>100</v>
      </c>
      <c r="G51" s="131">
        <f t="shared" si="1"/>
        <v>100</v>
      </c>
      <c r="H51" s="103"/>
      <c r="I51" s="103"/>
      <c r="J51" s="103"/>
      <c r="K51" s="103"/>
      <c r="L51" s="103"/>
    </row>
    <row r="52" spans="1:12" s="116" customFormat="1" ht="45" x14ac:dyDescent="0.25">
      <c r="A52" s="123" t="s">
        <v>684</v>
      </c>
      <c r="B52" s="124" t="s">
        <v>687</v>
      </c>
      <c r="C52" s="125">
        <v>17.791689999999999</v>
      </c>
      <c r="D52" s="125">
        <v>17.791689999999999</v>
      </c>
      <c r="E52" s="125">
        <v>17.791689999999999</v>
      </c>
      <c r="F52" s="122">
        <f>E52/C52*100</f>
        <v>100</v>
      </c>
      <c r="G52" s="122">
        <f>E52/D52*100</f>
        <v>100</v>
      </c>
      <c r="H52" s="103"/>
      <c r="I52" s="103"/>
      <c r="J52" s="103"/>
      <c r="K52" s="103"/>
      <c r="L52" s="103"/>
    </row>
    <row r="53" spans="1:12" s="116" customFormat="1" ht="88.5" customHeight="1" x14ac:dyDescent="0.25">
      <c r="A53" s="117" t="s">
        <v>463</v>
      </c>
      <c r="B53" s="118" t="s">
        <v>464</v>
      </c>
      <c r="C53" s="119">
        <f>C54+C56+C58</f>
        <v>6144.8</v>
      </c>
      <c r="D53" s="119">
        <f t="shared" ref="D53:E53" si="7">D54+D56+D58</f>
        <v>6144.8</v>
      </c>
      <c r="E53" s="119">
        <f t="shared" si="7"/>
        <v>8958.3155299999999</v>
      </c>
      <c r="F53" s="119">
        <f t="shared" si="0"/>
        <v>145.78693415570888</v>
      </c>
      <c r="G53" s="119">
        <f t="shared" si="1"/>
        <v>145.78693415570888</v>
      </c>
      <c r="H53" s="103"/>
      <c r="I53" s="103"/>
      <c r="J53" s="103"/>
      <c r="K53" s="103"/>
      <c r="L53" s="103"/>
    </row>
    <row r="54" spans="1:12" s="116" customFormat="1" ht="66" customHeight="1" x14ac:dyDescent="0.25">
      <c r="A54" s="129" t="s">
        <v>465</v>
      </c>
      <c r="B54" s="130" t="s">
        <v>466</v>
      </c>
      <c r="C54" s="131">
        <f>C55</f>
        <v>5505.3</v>
      </c>
      <c r="D54" s="131">
        <f>D55</f>
        <v>5505.3</v>
      </c>
      <c r="E54" s="131">
        <f>E55</f>
        <v>8342.2019600000003</v>
      </c>
      <c r="F54" s="131">
        <f t="shared" si="0"/>
        <v>151.53037908924128</v>
      </c>
      <c r="G54" s="131">
        <f t="shared" si="1"/>
        <v>151.53037908924128</v>
      </c>
      <c r="H54" s="103"/>
      <c r="I54" s="103"/>
      <c r="J54" s="103"/>
      <c r="K54" s="103"/>
      <c r="L54" s="103"/>
    </row>
    <row r="55" spans="1:12" s="116" customFormat="1" ht="89.25" customHeight="1" x14ac:dyDescent="0.25">
      <c r="A55" s="123" t="s">
        <v>467</v>
      </c>
      <c r="B55" s="124" t="s">
        <v>468</v>
      </c>
      <c r="C55" s="125">
        <v>5505.3</v>
      </c>
      <c r="D55" s="125">
        <v>5505.3</v>
      </c>
      <c r="E55" s="125">
        <v>8342.2019600000003</v>
      </c>
      <c r="F55" s="122">
        <f t="shared" si="0"/>
        <v>151.53037908924128</v>
      </c>
      <c r="G55" s="122">
        <f t="shared" si="1"/>
        <v>151.53037908924128</v>
      </c>
      <c r="H55" s="103"/>
      <c r="I55" s="103"/>
      <c r="J55" s="103"/>
      <c r="K55" s="103"/>
      <c r="L55" s="103"/>
    </row>
    <row r="56" spans="1:12" s="116" customFormat="1" ht="87.6" customHeight="1" x14ac:dyDescent="0.25">
      <c r="A56" s="129" t="s">
        <v>469</v>
      </c>
      <c r="B56" s="130" t="s">
        <v>470</v>
      </c>
      <c r="C56" s="131">
        <f>C57</f>
        <v>639.5</v>
      </c>
      <c r="D56" s="131">
        <f>D57</f>
        <v>639.5</v>
      </c>
      <c r="E56" s="131">
        <f>E57</f>
        <v>615.01356999999996</v>
      </c>
      <c r="F56" s="131">
        <f t="shared" si="0"/>
        <v>96.171003909304147</v>
      </c>
      <c r="G56" s="131">
        <f t="shared" si="1"/>
        <v>96.171003909304147</v>
      </c>
      <c r="H56" s="103"/>
      <c r="I56" s="103"/>
      <c r="J56" s="103"/>
      <c r="K56" s="103"/>
      <c r="L56" s="103"/>
    </row>
    <row r="57" spans="1:12" s="116" customFormat="1" ht="78.75" customHeight="1" x14ac:dyDescent="0.25">
      <c r="A57" s="123" t="s">
        <v>471</v>
      </c>
      <c r="B57" s="124" t="s">
        <v>472</v>
      </c>
      <c r="C57" s="125">
        <v>639.5</v>
      </c>
      <c r="D57" s="125">
        <v>639.5</v>
      </c>
      <c r="E57" s="125">
        <v>615.01356999999996</v>
      </c>
      <c r="F57" s="122">
        <f t="shared" si="0"/>
        <v>96.171003909304147</v>
      </c>
      <c r="G57" s="122">
        <f t="shared" si="1"/>
        <v>96.171003909304147</v>
      </c>
      <c r="H57" s="103"/>
      <c r="I57" s="103"/>
      <c r="J57" s="103"/>
      <c r="K57" s="103"/>
      <c r="L57" s="103"/>
    </row>
    <row r="58" spans="1:12" s="116" customFormat="1" ht="78.75" customHeight="1" x14ac:dyDescent="0.25">
      <c r="A58" s="129" t="s">
        <v>692</v>
      </c>
      <c r="B58" s="130" t="s">
        <v>695</v>
      </c>
      <c r="C58" s="131">
        <f>C59</f>
        <v>0</v>
      </c>
      <c r="D58" s="131">
        <f t="shared" ref="D58:E58" si="8">D59</f>
        <v>0</v>
      </c>
      <c r="E58" s="131">
        <f t="shared" si="8"/>
        <v>1.1000000000000001</v>
      </c>
      <c r="F58" s="131"/>
      <c r="G58" s="131"/>
      <c r="H58" s="103"/>
      <c r="I58" s="103"/>
      <c r="J58" s="103"/>
      <c r="K58" s="103"/>
      <c r="L58" s="103"/>
    </row>
    <row r="59" spans="1:12" s="116" customFormat="1" ht="78.75" customHeight="1" x14ac:dyDescent="0.25">
      <c r="A59" s="123" t="s">
        <v>693</v>
      </c>
      <c r="B59" s="124" t="s">
        <v>694</v>
      </c>
      <c r="C59" s="125">
        <v>0</v>
      </c>
      <c r="D59" s="125">
        <v>0</v>
      </c>
      <c r="E59" s="125">
        <v>1.1000000000000001</v>
      </c>
      <c r="F59" s="122"/>
      <c r="G59" s="122"/>
      <c r="H59" s="103"/>
      <c r="I59" s="103"/>
      <c r="J59" s="103"/>
      <c r="K59" s="103"/>
      <c r="L59" s="103"/>
    </row>
    <row r="60" spans="1:12" s="116" customFormat="1" ht="85.15" customHeight="1" x14ac:dyDescent="0.25">
      <c r="A60" s="117" t="s">
        <v>473</v>
      </c>
      <c r="B60" s="118" t="s">
        <v>474</v>
      </c>
      <c r="C60" s="119">
        <f t="shared" ref="C60:E61" si="9">C61</f>
        <v>0</v>
      </c>
      <c r="D60" s="119">
        <f t="shared" si="9"/>
        <v>0</v>
      </c>
      <c r="E60" s="119">
        <f t="shared" si="9"/>
        <v>9.9857199999999988</v>
      </c>
      <c r="F60" s="119"/>
      <c r="G60" s="119"/>
      <c r="H60" s="103"/>
      <c r="I60" s="103"/>
      <c r="J60" s="103"/>
      <c r="K60" s="103"/>
      <c r="L60" s="103"/>
    </row>
    <row r="61" spans="1:12" s="116" customFormat="1" ht="120" x14ac:dyDescent="0.25">
      <c r="A61" s="129" t="s">
        <v>475</v>
      </c>
      <c r="B61" s="130" t="s">
        <v>476</v>
      </c>
      <c r="C61" s="131">
        <f t="shared" si="9"/>
        <v>0</v>
      </c>
      <c r="D61" s="131">
        <f t="shared" si="9"/>
        <v>0</v>
      </c>
      <c r="E61" s="131">
        <f t="shared" si="9"/>
        <v>9.9857199999999988</v>
      </c>
      <c r="F61" s="131"/>
      <c r="G61" s="131"/>
      <c r="H61" s="103"/>
      <c r="I61" s="103"/>
      <c r="J61" s="103"/>
      <c r="K61" s="103"/>
      <c r="L61" s="103"/>
    </row>
    <row r="62" spans="1:12" s="116" customFormat="1" ht="120" x14ac:dyDescent="0.25">
      <c r="A62" s="123" t="s">
        <v>477</v>
      </c>
      <c r="B62" s="124" t="s">
        <v>478</v>
      </c>
      <c r="C62" s="125">
        <v>0</v>
      </c>
      <c r="D62" s="125">
        <v>0</v>
      </c>
      <c r="E62" s="125">
        <v>9.9857199999999988</v>
      </c>
      <c r="F62" s="122"/>
      <c r="G62" s="122"/>
      <c r="H62" s="103"/>
      <c r="I62" s="103"/>
      <c r="J62" s="103"/>
      <c r="K62" s="103"/>
      <c r="L62" s="103"/>
    </row>
    <row r="63" spans="1:12" s="116" customFormat="1" ht="28.5" x14ac:dyDescent="0.2">
      <c r="A63" s="113" t="s">
        <v>479</v>
      </c>
      <c r="B63" s="114" t="s">
        <v>480</v>
      </c>
      <c r="C63" s="115">
        <f>C64</f>
        <v>250</v>
      </c>
      <c r="D63" s="115">
        <f t="shared" ref="D63:E63" si="10">D64</f>
        <v>250</v>
      </c>
      <c r="E63" s="115">
        <f t="shared" si="10"/>
        <v>966.80070999999998</v>
      </c>
      <c r="F63" s="115">
        <f t="shared" si="0"/>
        <v>386.72028399999999</v>
      </c>
      <c r="G63" s="115">
        <f t="shared" si="1"/>
        <v>386.72028399999999</v>
      </c>
      <c r="H63" s="103"/>
      <c r="I63" s="103"/>
      <c r="J63" s="103"/>
      <c r="K63" s="103"/>
      <c r="L63" s="103"/>
    </row>
    <row r="64" spans="1:12" s="116" customFormat="1" ht="30" x14ac:dyDescent="0.25">
      <c r="A64" s="117" t="s">
        <v>481</v>
      </c>
      <c r="B64" s="118" t="s">
        <v>482</v>
      </c>
      <c r="C64" s="119">
        <f>C65+C66+C67</f>
        <v>250</v>
      </c>
      <c r="D64" s="119">
        <f t="shared" ref="D64:E64" si="11">D65+D66+D67</f>
        <v>250</v>
      </c>
      <c r="E64" s="119">
        <f t="shared" si="11"/>
        <v>966.80070999999998</v>
      </c>
      <c r="F64" s="119">
        <f t="shared" si="0"/>
        <v>386.72028399999999</v>
      </c>
      <c r="G64" s="119">
        <f t="shared" si="1"/>
        <v>386.72028399999999</v>
      </c>
      <c r="H64" s="103"/>
      <c r="I64" s="103"/>
      <c r="J64" s="103"/>
      <c r="K64" s="103"/>
      <c r="L64" s="103"/>
    </row>
    <row r="65" spans="1:12" s="116" customFormat="1" ht="45" x14ac:dyDescent="0.25">
      <c r="A65" s="123" t="s">
        <v>483</v>
      </c>
      <c r="B65" s="124" t="s">
        <v>484</v>
      </c>
      <c r="C65" s="125">
        <v>125</v>
      </c>
      <c r="D65" s="125">
        <v>125</v>
      </c>
      <c r="E65" s="125">
        <v>314.55922999999996</v>
      </c>
      <c r="F65" s="122">
        <f t="shared" si="0"/>
        <v>251.64738399999999</v>
      </c>
      <c r="G65" s="122">
        <f t="shared" si="1"/>
        <v>251.64738399999999</v>
      </c>
      <c r="H65" s="103"/>
      <c r="I65" s="103"/>
      <c r="J65" s="103"/>
      <c r="K65" s="103"/>
      <c r="L65" s="103"/>
    </row>
    <row r="66" spans="1:12" s="116" customFormat="1" ht="30" x14ac:dyDescent="0.25">
      <c r="A66" s="123" t="s">
        <v>633</v>
      </c>
      <c r="B66" s="124" t="s">
        <v>634</v>
      </c>
      <c r="C66" s="125">
        <v>30</v>
      </c>
      <c r="D66" s="125">
        <v>30</v>
      </c>
      <c r="E66" s="125">
        <v>386.69927000000001</v>
      </c>
      <c r="F66" s="122">
        <f t="shared" si="0"/>
        <v>1288.9975666666667</v>
      </c>
      <c r="G66" s="122">
        <f t="shared" si="1"/>
        <v>1288.9975666666667</v>
      </c>
      <c r="H66" s="103"/>
      <c r="I66" s="103"/>
      <c r="J66" s="103"/>
      <c r="K66" s="103"/>
      <c r="L66" s="103"/>
    </row>
    <row r="67" spans="1:12" s="116" customFormat="1" ht="30" x14ac:dyDescent="0.25">
      <c r="A67" s="129" t="s">
        <v>485</v>
      </c>
      <c r="B67" s="130" t="s">
        <v>606</v>
      </c>
      <c r="C67" s="131">
        <f>C68+C69</f>
        <v>95</v>
      </c>
      <c r="D67" s="131">
        <f>D68+D69</f>
        <v>95</v>
      </c>
      <c r="E67" s="131">
        <f>E68+E69</f>
        <v>265.54221000000001</v>
      </c>
      <c r="F67" s="140">
        <f t="shared" si="0"/>
        <v>279.51811578947365</v>
      </c>
      <c r="G67" s="140">
        <f t="shared" si="1"/>
        <v>279.51811578947365</v>
      </c>
      <c r="H67" s="103"/>
      <c r="I67" s="103"/>
      <c r="J67" s="103"/>
      <c r="K67" s="103"/>
      <c r="L67" s="103"/>
    </row>
    <row r="68" spans="1:12" s="116" customFormat="1" ht="15" x14ac:dyDescent="0.25">
      <c r="A68" s="123" t="s">
        <v>486</v>
      </c>
      <c r="B68" s="124" t="s">
        <v>607</v>
      </c>
      <c r="C68" s="125">
        <v>80</v>
      </c>
      <c r="D68" s="125">
        <v>80</v>
      </c>
      <c r="E68" s="125">
        <v>29.4</v>
      </c>
      <c r="F68" s="122">
        <f t="shared" si="0"/>
        <v>36.75</v>
      </c>
      <c r="G68" s="122">
        <f t="shared" si="1"/>
        <v>36.75</v>
      </c>
      <c r="H68" s="103"/>
      <c r="I68" s="103"/>
      <c r="J68" s="103"/>
      <c r="K68" s="103"/>
      <c r="L68" s="103"/>
    </row>
    <row r="69" spans="1:12" s="116" customFormat="1" ht="30" x14ac:dyDescent="0.25">
      <c r="A69" s="123" t="s">
        <v>487</v>
      </c>
      <c r="B69" s="124" t="s">
        <v>608</v>
      </c>
      <c r="C69" s="125">
        <v>15</v>
      </c>
      <c r="D69" s="125">
        <v>15</v>
      </c>
      <c r="E69" s="125">
        <v>236.14221000000001</v>
      </c>
      <c r="F69" s="122">
        <f t="shared" si="0"/>
        <v>1574.2814000000001</v>
      </c>
      <c r="G69" s="122">
        <f t="shared" si="1"/>
        <v>1574.2814000000001</v>
      </c>
      <c r="H69" s="103"/>
      <c r="I69" s="103"/>
      <c r="J69" s="103"/>
      <c r="K69" s="103"/>
      <c r="L69" s="103"/>
    </row>
    <row r="70" spans="1:12" s="116" customFormat="1" ht="42.75" x14ac:dyDescent="0.2">
      <c r="A70" s="113" t="s">
        <v>488</v>
      </c>
      <c r="B70" s="114" t="s">
        <v>489</v>
      </c>
      <c r="C70" s="115">
        <f t="shared" ref="C70:E70" si="12">C71</f>
        <v>66.7</v>
      </c>
      <c r="D70" s="115">
        <f t="shared" si="12"/>
        <v>66.7</v>
      </c>
      <c r="E70" s="115">
        <f t="shared" si="12"/>
        <v>283.50702000000001</v>
      </c>
      <c r="F70" s="115">
        <f t="shared" si="0"/>
        <v>425.0480059970015</v>
      </c>
      <c r="G70" s="115">
        <f t="shared" si="1"/>
        <v>425.0480059970015</v>
      </c>
      <c r="H70" s="103"/>
      <c r="I70" s="103"/>
      <c r="J70" s="103"/>
      <c r="K70" s="103"/>
      <c r="L70" s="103"/>
    </row>
    <row r="71" spans="1:12" s="116" customFormat="1" ht="15" x14ac:dyDescent="0.25">
      <c r="A71" s="117" t="s">
        <v>490</v>
      </c>
      <c r="B71" s="118" t="s">
        <v>491</v>
      </c>
      <c r="C71" s="119">
        <f>C74+C72</f>
        <v>66.7</v>
      </c>
      <c r="D71" s="119">
        <f t="shared" ref="D71:E71" si="13">D74+D72</f>
        <v>66.7</v>
      </c>
      <c r="E71" s="119">
        <f t="shared" si="13"/>
        <v>283.50702000000001</v>
      </c>
      <c r="F71" s="119">
        <f t="shared" si="0"/>
        <v>425.0480059970015</v>
      </c>
      <c r="G71" s="119">
        <f t="shared" si="1"/>
        <v>425.0480059970015</v>
      </c>
      <c r="H71" s="103"/>
      <c r="I71" s="103"/>
      <c r="J71" s="103"/>
      <c r="K71" s="103"/>
      <c r="L71" s="103"/>
    </row>
    <row r="72" spans="1:12" s="116" customFormat="1" ht="45" x14ac:dyDescent="0.25">
      <c r="A72" s="129" t="s">
        <v>492</v>
      </c>
      <c r="B72" s="141" t="s">
        <v>609</v>
      </c>
      <c r="C72" s="131">
        <f>C73</f>
        <v>20.7</v>
      </c>
      <c r="D72" s="131">
        <f t="shared" ref="D72:E72" si="14">D73</f>
        <v>20.7</v>
      </c>
      <c r="E72" s="131">
        <f t="shared" si="14"/>
        <v>76.262609999999995</v>
      </c>
      <c r="F72" s="131">
        <f t="shared" si="0"/>
        <v>368.41840579710146</v>
      </c>
      <c r="G72" s="131">
        <f t="shared" si="1"/>
        <v>368.41840579710146</v>
      </c>
      <c r="H72" s="103"/>
      <c r="I72" s="103"/>
      <c r="J72" s="103"/>
      <c r="K72" s="103"/>
      <c r="L72" s="103"/>
    </row>
    <row r="73" spans="1:12" s="116" customFormat="1" ht="60" x14ac:dyDescent="0.25">
      <c r="A73" s="120" t="s">
        <v>493</v>
      </c>
      <c r="B73" s="127" t="s">
        <v>610</v>
      </c>
      <c r="C73" s="122">
        <v>20.7</v>
      </c>
      <c r="D73" s="122">
        <v>20.7</v>
      </c>
      <c r="E73" s="122">
        <v>76.262609999999995</v>
      </c>
      <c r="F73" s="122">
        <f t="shared" si="0"/>
        <v>368.41840579710146</v>
      </c>
      <c r="G73" s="122">
        <f t="shared" si="1"/>
        <v>368.41840579710146</v>
      </c>
      <c r="H73" s="103"/>
      <c r="I73" s="103"/>
      <c r="J73" s="103"/>
      <c r="K73" s="103"/>
      <c r="L73" s="103"/>
    </row>
    <row r="74" spans="1:12" s="116" customFormat="1" ht="30" x14ac:dyDescent="0.25">
      <c r="A74" s="129" t="s">
        <v>494</v>
      </c>
      <c r="B74" s="130" t="s">
        <v>495</v>
      </c>
      <c r="C74" s="131">
        <f>C75</f>
        <v>46</v>
      </c>
      <c r="D74" s="131">
        <f>D75</f>
        <v>46</v>
      </c>
      <c r="E74" s="131">
        <f>E75</f>
        <v>207.24441000000002</v>
      </c>
      <c r="F74" s="131">
        <f t="shared" si="0"/>
        <v>450.53132608695654</v>
      </c>
      <c r="G74" s="131">
        <f t="shared" si="1"/>
        <v>450.53132608695654</v>
      </c>
      <c r="H74" s="103"/>
      <c r="I74" s="103"/>
      <c r="J74" s="103"/>
      <c r="K74" s="103"/>
      <c r="L74" s="103"/>
    </row>
    <row r="75" spans="1:12" s="116" customFormat="1" ht="30" x14ac:dyDescent="0.25">
      <c r="A75" s="123" t="s">
        <v>496</v>
      </c>
      <c r="B75" s="124" t="s">
        <v>497</v>
      </c>
      <c r="C75" s="125">
        <v>46</v>
      </c>
      <c r="D75" s="125">
        <v>46</v>
      </c>
      <c r="E75" s="125">
        <v>207.24441000000002</v>
      </c>
      <c r="F75" s="122">
        <f t="shared" si="0"/>
        <v>450.53132608695654</v>
      </c>
      <c r="G75" s="122">
        <f t="shared" si="1"/>
        <v>450.53132608695654</v>
      </c>
      <c r="H75" s="103"/>
      <c r="I75" s="103"/>
      <c r="J75" s="103"/>
      <c r="K75" s="103"/>
      <c r="L75" s="103"/>
    </row>
    <row r="76" spans="1:12" s="116" customFormat="1" ht="42.75" x14ac:dyDescent="0.2">
      <c r="A76" s="113" t="s">
        <v>498</v>
      </c>
      <c r="B76" s="114" t="s">
        <v>499</v>
      </c>
      <c r="C76" s="115">
        <f>C77+C79</f>
        <v>4137.2</v>
      </c>
      <c r="D76" s="115">
        <f t="shared" ref="D76:E76" si="15">D77+D79</f>
        <v>4137.2</v>
      </c>
      <c r="E76" s="115">
        <f t="shared" si="15"/>
        <v>4390.6725800000004</v>
      </c>
      <c r="F76" s="115">
        <f t="shared" si="0"/>
        <v>106.12666972831867</v>
      </c>
      <c r="G76" s="128">
        <f t="shared" si="1"/>
        <v>106.12666972831867</v>
      </c>
      <c r="H76" s="103"/>
      <c r="I76" s="103"/>
      <c r="J76" s="103"/>
      <c r="K76" s="103"/>
      <c r="L76" s="103"/>
    </row>
    <row r="77" spans="1:12" s="116" customFormat="1" ht="120" x14ac:dyDescent="0.25">
      <c r="A77" s="117" t="s">
        <v>500</v>
      </c>
      <c r="B77" s="142" t="s">
        <v>611</v>
      </c>
      <c r="C77" s="119">
        <f>C78</f>
        <v>1299.7</v>
      </c>
      <c r="D77" s="119">
        <f t="shared" ref="D77:E77" si="16">D78</f>
        <v>1299.7</v>
      </c>
      <c r="E77" s="119">
        <f t="shared" si="16"/>
        <v>1300</v>
      </c>
      <c r="F77" s="119">
        <f t="shared" si="0"/>
        <v>100.02308224974993</v>
      </c>
      <c r="G77" s="119">
        <f t="shared" si="1"/>
        <v>100.02308224974993</v>
      </c>
      <c r="H77" s="103"/>
      <c r="I77" s="103"/>
      <c r="J77" s="103"/>
      <c r="K77" s="103"/>
      <c r="L77" s="103"/>
    </row>
    <row r="78" spans="1:12" s="116" customFormat="1" ht="120" x14ac:dyDescent="0.25">
      <c r="A78" s="120" t="s">
        <v>501</v>
      </c>
      <c r="B78" s="143" t="s">
        <v>612</v>
      </c>
      <c r="C78" s="122">
        <v>1299.7</v>
      </c>
      <c r="D78" s="122">
        <v>1299.7</v>
      </c>
      <c r="E78" s="122">
        <v>1300</v>
      </c>
      <c r="F78" s="122">
        <f t="shared" si="0"/>
        <v>100.02308224974993</v>
      </c>
      <c r="G78" s="122">
        <f t="shared" si="1"/>
        <v>100.02308224974993</v>
      </c>
      <c r="H78" s="103"/>
      <c r="I78" s="103"/>
      <c r="J78" s="103"/>
      <c r="K78" s="103"/>
      <c r="L78" s="103"/>
    </row>
    <row r="79" spans="1:12" s="116" customFormat="1" ht="75" x14ac:dyDescent="0.25">
      <c r="A79" s="117" t="s">
        <v>502</v>
      </c>
      <c r="B79" s="118" t="s">
        <v>503</v>
      </c>
      <c r="C79" s="119">
        <f>C80</f>
        <v>2837.5</v>
      </c>
      <c r="D79" s="119">
        <f t="shared" ref="D79:E80" si="17">D80</f>
        <v>2837.5</v>
      </c>
      <c r="E79" s="119">
        <f t="shared" si="17"/>
        <v>3090.6725799999999</v>
      </c>
      <c r="F79" s="119">
        <f t="shared" si="0"/>
        <v>108.9223816740088</v>
      </c>
      <c r="G79" s="119">
        <f t="shared" si="1"/>
        <v>108.9223816740088</v>
      </c>
      <c r="H79" s="103"/>
      <c r="I79" s="103"/>
      <c r="J79" s="103"/>
      <c r="K79" s="103"/>
      <c r="L79" s="103"/>
    </row>
    <row r="80" spans="1:12" s="116" customFormat="1" ht="45" x14ac:dyDescent="0.25">
      <c r="A80" s="129" t="s">
        <v>504</v>
      </c>
      <c r="B80" s="130" t="s">
        <v>505</v>
      </c>
      <c r="C80" s="131">
        <f>C81</f>
        <v>2837.5</v>
      </c>
      <c r="D80" s="131">
        <f t="shared" si="17"/>
        <v>2837.5</v>
      </c>
      <c r="E80" s="131">
        <f t="shared" si="17"/>
        <v>3090.6725799999999</v>
      </c>
      <c r="F80" s="131">
        <f t="shared" ref="F80:F139" si="18">E80/C80*100</f>
        <v>108.9223816740088</v>
      </c>
      <c r="G80" s="131">
        <f t="shared" si="1"/>
        <v>108.9223816740088</v>
      </c>
      <c r="H80" s="103"/>
      <c r="I80" s="103"/>
      <c r="J80" s="103"/>
      <c r="K80" s="103"/>
      <c r="L80" s="103"/>
    </row>
    <row r="81" spans="1:12" s="116" customFormat="1" ht="75" x14ac:dyDescent="0.25">
      <c r="A81" s="123" t="s">
        <v>506</v>
      </c>
      <c r="B81" s="124" t="s">
        <v>507</v>
      </c>
      <c r="C81" s="125">
        <v>2837.5</v>
      </c>
      <c r="D81" s="125">
        <v>2837.5</v>
      </c>
      <c r="E81" s="125">
        <v>3090.6725799999999</v>
      </c>
      <c r="F81" s="122">
        <f t="shared" si="18"/>
        <v>108.9223816740088</v>
      </c>
      <c r="G81" s="122">
        <f t="shared" si="1"/>
        <v>108.9223816740088</v>
      </c>
      <c r="H81" s="103"/>
      <c r="I81" s="103"/>
      <c r="J81" s="103"/>
      <c r="K81" s="103"/>
      <c r="L81" s="103"/>
    </row>
    <row r="82" spans="1:12" s="116" customFormat="1" ht="28.5" x14ac:dyDescent="0.2">
      <c r="A82" s="113" t="s">
        <v>508</v>
      </c>
      <c r="B82" s="114" t="s">
        <v>509</v>
      </c>
      <c r="C82" s="115">
        <f>C83+C102+C104</f>
        <v>1490</v>
      </c>
      <c r="D82" s="115">
        <f>D83+D102+D104</f>
        <v>1490</v>
      </c>
      <c r="E82" s="115">
        <f>E83+E102+E104</f>
        <v>1683.56792</v>
      </c>
      <c r="F82" s="115">
        <f t="shared" si="18"/>
        <v>112.99113557046981</v>
      </c>
      <c r="G82" s="128">
        <f t="shared" ref="G82:G136" si="19">E82/D82*100</f>
        <v>112.99113557046981</v>
      </c>
      <c r="H82" s="103"/>
      <c r="I82" s="103"/>
      <c r="J82" s="103"/>
      <c r="K82" s="103"/>
      <c r="L82" s="103"/>
    </row>
    <row r="83" spans="1:12" s="116" customFormat="1" ht="45" x14ac:dyDescent="0.25">
      <c r="A83" s="181" t="s">
        <v>510</v>
      </c>
      <c r="B83" s="145" t="s">
        <v>613</v>
      </c>
      <c r="C83" s="119">
        <f>C84+C86+C88+C90+C92+C94+C96+C98+C100</f>
        <v>1174.5</v>
      </c>
      <c r="D83" s="119">
        <f t="shared" ref="D83:E83" si="20">D84+D86+D88+D90+D92+D94+D96+D98+D100</f>
        <v>1174.5</v>
      </c>
      <c r="E83" s="119">
        <f t="shared" si="20"/>
        <v>1384.4105500000001</v>
      </c>
      <c r="F83" s="119">
        <f t="shared" si="18"/>
        <v>117.87233290762028</v>
      </c>
      <c r="G83" s="119">
        <f t="shared" si="19"/>
        <v>117.87233290762028</v>
      </c>
      <c r="H83" s="103"/>
      <c r="I83" s="103"/>
      <c r="J83" s="103"/>
      <c r="K83" s="103"/>
      <c r="L83" s="103"/>
    </row>
    <row r="84" spans="1:12" s="116" customFormat="1" ht="64.5" customHeight="1" x14ac:dyDescent="0.25">
      <c r="A84" s="182" t="s">
        <v>511</v>
      </c>
      <c r="B84" s="147" t="s">
        <v>614</v>
      </c>
      <c r="C84" s="131">
        <f>C85</f>
        <v>5</v>
      </c>
      <c r="D84" s="131">
        <f>D85</f>
        <v>5</v>
      </c>
      <c r="E84" s="131">
        <f>E85</f>
        <v>8.9</v>
      </c>
      <c r="F84" s="131">
        <f t="shared" si="18"/>
        <v>178</v>
      </c>
      <c r="G84" s="131">
        <f t="shared" si="19"/>
        <v>178</v>
      </c>
      <c r="H84" s="103"/>
      <c r="I84" s="103"/>
      <c r="J84" s="103"/>
      <c r="K84" s="103"/>
      <c r="L84" s="103"/>
    </row>
    <row r="85" spans="1:12" s="116" customFormat="1" ht="105" x14ac:dyDescent="0.25">
      <c r="A85" s="183" t="s">
        <v>512</v>
      </c>
      <c r="B85" s="149" t="s">
        <v>615</v>
      </c>
      <c r="C85" s="125">
        <v>5</v>
      </c>
      <c r="D85" s="125">
        <v>5</v>
      </c>
      <c r="E85" s="125">
        <v>8.9</v>
      </c>
      <c r="F85" s="122">
        <f t="shared" si="18"/>
        <v>178</v>
      </c>
      <c r="G85" s="122">
        <f t="shared" si="19"/>
        <v>178</v>
      </c>
      <c r="H85" s="103"/>
      <c r="I85" s="103"/>
      <c r="J85" s="103"/>
      <c r="K85" s="103"/>
      <c r="L85" s="103"/>
    </row>
    <row r="86" spans="1:12" s="116" customFormat="1" ht="105" x14ac:dyDescent="0.25">
      <c r="A86" s="182" t="s">
        <v>513</v>
      </c>
      <c r="B86" s="147" t="s">
        <v>616</v>
      </c>
      <c r="C86" s="131">
        <f>C87</f>
        <v>137.80000000000001</v>
      </c>
      <c r="D86" s="131">
        <f>D87</f>
        <v>137.80000000000001</v>
      </c>
      <c r="E86" s="131">
        <f>E87</f>
        <v>147</v>
      </c>
      <c r="F86" s="131">
        <f t="shared" si="18"/>
        <v>106.67634252539912</v>
      </c>
      <c r="G86" s="131">
        <f t="shared" si="19"/>
        <v>106.67634252539912</v>
      </c>
      <c r="H86" s="103"/>
      <c r="I86" s="103"/>
      <c r="J86" s="103"/>
      <c r="K86" s="103"/>
      <c r="L86" s="103"/>
    </row>
    <row r="87" spans="1:12" s="116" customFormat="1" ht="135" x14ac:dyDescent="0.25">
      <c r="A87" s="183" t="s">
        <v>514</v>
      </c>
      <c r="B87" s="149" t="s">
        <v>617</v>
      </c>
      <c r="C87" s="125">
        <v>137.80000000000001</v>
      </c>
      <c r="D87" s="125">
        <v>137.80000000000001</v>
      </c>
      <c r="E87" s="125">
        <v>147</v>
      </c>
      <c r="F87" s="122">
        <f t="shared" si="18"/>
        <v>106.67634252539912</v>
      </c>
      <c r="G87" s="122">
        <f t="shared" si="19"/>
        <v>106.67634252539912</v>
      </c>
      <c r="H87" s="103"/>
      <c r="I87" s="103"/>
      <c r="J87" s="103"/>
      <c r="K87" s="103"/>
      <c r="L87" s="103"/>
    </row>
    <row r="88" spans="1:12" s="116" customFormat="1" ht="75" x14ac:dyDescent="0.25">
      <c r="A88" s="182" t="s">
        <v>515</v>
      </c>
      <c r="B88" s="147" t="s">
        <v>618</v>
      </c>
      <c r="C88" s="131">
        <f>C89</f>
        <v>30</v>
      </c>
      <c r="D88" s="131">
        <f>D89</f>
        <v>30</v>
      </c>
      <c r="E88" s="131">
        <f>E89</f>
        <v>35.5</v>
      </c>
      <c r="F88" s="131">
        <f t="shared" ref="F88" si="21">E88/C88*100</f>
        <v>118.33333333333333</v>
      </c>
      <c r="G88" s="131">
        <f t="shared" ref="G88" si="22">E88/D88*100</f>
        <v>118.33333333333333</v>
      </c>
      <c r="H88" s="197"/>
      <c r="I88" s="103"/>
      <c r="J88" s="103"/>
      <c r="K88" s="103"/>
      <c r="L88" s="103"/>
    </row>
    <row r="89" spans="1:12" s="116" customFormat="1" ht="105" x14ac:dyDescent="0.25">
      <c r="A89" s="183" t="s">
        <v>516</v>
      </c>
      <c r="B89" s="149" t="s">
        <v>619</v>
      </c>
      <c r="C89" s="125">
        <v>30</v>
      </c>
      <c r="D89" s="125">
        <v>30</v>
      </c>
      <c r="E89" s="125">
        <v>35.5</v>
      </c>
      <c r="F89" s="122">
        <f t="shared" ref="F89" si="23">E89/C89*100</f>
        <v>118.33333333333333</v>
      </c>
      <c r="G89" s="122">
        <f t="shared" ref="G89" si="24">E89/D89*100</f>
        <v>118.33333333333333</v>
      </c>
      <c r="H89" s="103"/>
      <c r="I89" s="103"/>
      <c r="J89" s="103"/>
      <c r="K89" s="103"/>
      <c r="L89" s="103"/>
    </row>
    <row r="90" spans="1:12" s="116" customFormat="1" ht="90" x14ac:dyDescent="0.25">
      <c r="A90" s="182" t="s">
        <v>517</v>
      </c>
      <c r="B90" s="147" t="s">
        <v>620</v>
      </c>
      <c r="C90" s="131">
        <f>C91</f>
        <v>8</v>
      </c>
      <c r="D90" s="131">
        <f>D91</f>
        <v>8</v>
      </c>
      <c r="E90" s="131">
        <f>E91</f>
        <v>10</v>
      </c>
      <c r="F90" s="131">
        <f t="shared" si="18"/>
        <v>125</v>
      </c>
      <c r="G90" s="131">
        <f t="shared" si="19"/>
        <v>125</v>
      </c>
      <c r="H90" s="103"/>
      <c r="I90" s="103"/>
      <c r="J90" s="103"/>
      <c r="K90" s="103"/>
      <c r="L90" s="103"/>
    </row>
    <row r="91" spans="1:12" s="116" customFormat="1" ht="120" x14ac:dyDescent="0.25">
      <c r="A91" s="183" t="s">
        <v>518</v>
      </c>
      <c r="B91" s="149" t="s">
        <v>621</v>
      </c>
      <c r="C91" s="125">
        <v>8</v>
      </c>
      <c r="D91" s="125">
        <v>8</v>
      </c>
      <c r="E91" s="125">
        <v>10</v>
      </c>
      <c r="F91" s="122">
        <f t="shared" si="18"/>
        <v>125</v>
      </c>
      <c r="G91" s="122">
        <f t="shared" si="19"/>
        <v>125</v>
      </c>
      <c r="H91" s="103"/>
      <c r="I91" s="103"/>
      <c r="J91" s="103"/>
      <c r="K91" s="103"/>
      <c r="L91" s="103"/>
    </row>
    <row r="92" spans="1:12" s="116" customFormat="1" ht="105" x14ac:dyDescent="0.25">
      <c r="A92" s="182" t="s">
        <v>519</v>
      </c>
      <c r="B92" s="147" t="s">
        <v>622</v>
      </c>
      <c r="C92" s="131">
        <f>C93</f>
        <v>68</v>
      </c>
      <c r="D92" s="131">
        <f>D93</f>
        <v>68</v>
      </c>
      <c r="E92" s="131">
        <f>E93</f>
        <v>77.409990000000008</v>
      </c>
      <c r="F92" s="131">
        <f t="shared" si="18"/>
        <v>113.83822058823529</v>
      </c>
      <c r="G92" s="131">
        <f t="shared" si="19"/>
        <v>113.83822058823529</v>
      </c>
      <c r="H92" s="103"/>
      <c r="I92" s="103"/>
      <c r="J92" s="103"/>
      <c r="K92" s="103"/>
      <c r="L92" s="103"/>
    </row>
    <row r="93" spans="1:12" s="116" customFormat="1" ht="135" x14ac:dyDescent="0.25">
      <c r="A93" s="183" t="s">
        <v>520</v>
      </c>
      <c r="B93" s="149" t="s">
        <v>623</v>
      </c>
      <c r="C93" s="125">
        <v>68</v>
      </c>
      <c r="D93" s="125">
        <v>68</v>
      </c>
      <c r="E93" s="125">
        <v>77.409990000000008</v>
      </c>
      <c r="F93" s="122">
        <f t="shared" si="18"/>
        <v>113.83822058823529</v>
      </c>
      <c r="G93" s="122">
        <f t="shared" si="19"/>
        <v>113.83822058823529</v>
      </c>
      <c r="H93" s="103"/>
      <c r="I93" s="103"/>
      <c r="J93" s="103"/>
      <c r="K93" s="103"/>
      <c r="L93" s="103"/>
    </row>
    <row r="94" spans="1:12" s="116" customFormat="1" ht="90" x14ac:dyDescent="0.25">
      <c r="A94" s="182" t="s">
        <v>521</v>
      </c>
      <c r="B94" s="147" t="s">
        <v>522</v>
      </c>
      <c r="C94" s="131">
        <f>C95</f>
        <v>2.8</v>
      </c>
      <c r="D94" s="131">
        <f>D95</f>
        <v>2.8</v>
      </c>
      <c r="E94" s="131">
        <f>E95</f>
        <v>32.400010000000002</v>
      </c>
      <c r="F94" s="131">
        <f t="shared" si="18"/>
        <v>1157.1432142857145</v>
      </c>
      <c r="G94" s="131">
        <f t="shared" si="19"/>
        <v>1157.1432142857145</v>
      </c>
      <c r="H94" s="103"/>
      <c r="I94" s="103"/>
      <c r="J94" s="103"/>
      <c r="K94" s="103"/>
      <c r="L94" s="103"/>
    </row>
    <row r="95" spans="1:12" s="116" customFormat="1" ht="165" x14ac:dyDescent="0.25">
      <c r="A95" s="183" t="s">
        <v>523</v>
      </c>
      <c r="B95" s="149" t="s">
        <v>624</v>
      </c>
      <c r="C95" s="125">
        <v>2.8</v>
      </c>
      <c r="D95" s="125">
        <v>2.8</v>
      </c>
      <c r="E95" s="125">
        <v>32.400010000000002</v>
      </c>
      <c r="F95" s="122">
        <f t="shared" si="18"/>
        <v>1157.1432142857145</v>
      </c>
      <c r="G95" s="122">
        <f t="shared" si="19"/>
        <v>1157.1432142857145</v>
      </c>
      <c r="H95" s="103"/>
      <c r="I95" s="103"/>
      <c r="J95" s="103"/>
      <c r="K95" s="103"/>
      <c r="L95" s="103"/>
    </row>
    <row r="96" spans="1:12" s="116" customFormat="1" ht="90" x14ac:dyDescent="0.25">
      <c r="A96" s="182" t="s">
        <v>524</v>
      </c>
      <c r="B96" s="147" t="s">
        <v>625</v>
      </c>
      <c r="C96" s="131">
        <f>C97</f>
        <v>5</v>
      </c>
      <c r="D96" s="131">
        <f>D97</f>
        <v>5</v>
      </c>
      <c r="E96" s="131">
        <f>E97</f>
        <v>8.2005499999999998</v>
      </c>
      <c r="F96" s="131">
        <f t="shared" si="18"/>
        <v>164.011</v>
      </c>
      <c r="G96" s="131">
        <f t="shared" si="19"/>
        <v>164.011</v>
      </c>
      <c r="H96" s="103"/>
      <c r="I96" s="103"/>
      <c r="J96" s="103"/>
      <c r="K96" s="103"/>
      <c r="L96" s="103"/>
    </row>
    <row r="97" spans="1:12" s="116" customFormat="1" ht="120" x14ac:dyDescent="0.25">
      <c r="A97" s="183" t="s">
        <v>525</v>
      </c>
      <c r="B97" s="149" t="s">
        <v>626</v>
      </c>
      <c r="C97" s="125">
        <v>5</v>
      </c>
      <c r="D97" s="125">
        <v>5</v>
      </c>
      <c r="E97" s="125">
        <v>8.2005499999999998</v>
      </c>
      <c r="F97" s="122">
        <f t="shared" si="18"/>
        <v>164.011</v>
      </c>
      <c r="G97" s="122">
        <f t="shared" si="19"/>
        <v>164.011</v>
      </c>
      <c r="H97" s="103"/>
      <c r="I97" s="103"/>
      <c r="J97" s="103"/>
      <c r="K97" s="103"/>
      <c r="L97" s="103"/>
    </row>
    <row r="98" spans="1:12" s="116" customFormat="1" ht="75" x14ac:dyDescent="0.25">
      <c r="A98" s="182" t="s">
        <v>526</v>
      </c>
      <c r="B98" s="147" t="s">
        <v>627</v>
      </c>
      <c r="C98" s="131">
        <f>C99</f>
        <v>36</v>
      </c>
      <c r="D98" s="131">
        <f>D99</f>
        <v>36</v>
      </c>
      <c r="E98" s="131">
        <f>E99</f>
        <v>44.5</v>
      </c>
      <c r="F98" s="131">
        <f t="shared" si="18"/>
        <v>123.61111111111111</v>
      </c>
      <c r="G98" s="131">
        <f t="shared" si="19"/>
        <v>123.61111111111111</v>
      </c>
      <c r="H98" s="103"/>
      <c r="I98" s="103"/>
      <c r="J98" s="103"/>
      <c r="K98" s="103"/>
      <c r="L98" s="103"/>
    </row>
    <row r="99" spans="1:12" s="116" customFormat="1" ht="105" x14ac:dyDescent="0.25">
      <c r="A99" s="183" t="s">
        <v>527</v>
      </c>
      <c r="B99" s="149" t="s">
        <v>628</v>
      </c>
      <c r="C99" s="125">
        <v>36</v>
      </c>
      <c r="D99" s="125">
        <v>36</v>
      </c>
      <c r="E99" s="125">
        <v>44.5</v>
      </c>
      <c r="F99" s="122">
        <f t="shared" si="18"/>
        <v>123.61111111111111</v>
      </c>
      <c r="G99" s="122">
        <f t="shared" si="19"/>
        <v>123.61111111111111</v>
      </c>
      <c r="H99" s="103"/>
      <c r="I99" s="103"/>
      <c r="J99" s="103"/>
      <c r="K99" s="103"/>
      <c r="L99" s="103"/>
    </row>
    <row r="100" spans="1:12" s="116" customFormat="1" ht="90" x14ac:dyDescent="0.25">
      <c r="A100" s="182" t="s">
        <v>528</v>
      </c>
      <c r="B100" s="147" t="s">
        <v>629</v>
      </c>
      <c r="C100" s="131">
        <f>C101</f>
        <v>881.9</v>
      </c>
      <c r="D100" s="131">
        <f>D101</f>
        <v>881.9</v>
      </c>
      <c r="E100" s="131">
        <f>E101</f>
        <v>1020.5</v>
      </c>
      <c r="F100" s="131">
        <f t="shared" si="18"/>
        <v>115.71606758135844</v>
      </c>
      <c r="G100" s="131">
        <f t="shared" si="19"/>
        <v>115.71606758135844</v>
      </c>
      <c r="H100" s="103"/>
      <c r="I100" s="103"/>
      <c r="J100" s="103"/>
      <c r="K100" s="103"/>
      <c r="L100" s="103"/>
    </row>
    <row r="101" spans="1:12" s="116" customFormat="1" ht="120" x14ac:dyDescent="0.25">
      <c r="A101" s="183" t="s">
        <v>529</v>
      </c>
      <c r="B101" s="149" t="s">
        <v>630</v>
      </c>
      <c r="C101" s="125">
        <v>881.9</v>
      </c>
      <c r="D101" s="125">
        <v>881.9</v>
      </c>
      <c r="E101" s="125">
        <v>1020.5</v>
      </c>
      <c r="F101" s="122">
        <f t="shared" si="18"/>
        <v>115.71606758135844</v>
      </c>
      <c r="G101" s="122">
        <f t="shared" si="19"/>
        <v>115.71606758135844</v>
      </c>
      <c r="H101" s="103"/>
      <c r="I101" s="103"/>
      <c r="J101" s="103"/>
      <c r="K101" s="103"/>
      <c r="L101" s="103"/>
    </row>
    <row r="102" spans="1:12" s="116" customFormat="1" ht="45" x14ac:dyDescent="0.25">
      <c r="A102" s="184" t="s">
        <v>530</v>
      </c>
      <c r="B102" s="150" t="s">
        <v>631</v>
      </c>
      <c r="C102" s="135">
        <f>C103</f>
        <v>20</v>
      </c>
      <c r="D102" s="135">
        <f>D103</f>
        <v>20</v>
      </c>
      <c r="E102" s="135">
        <f>E103</f>
        <v>0</v>
      </c>
      <c r="F102" s="119">
        <f t="shared" si="18"/>
        <v>0</v>
      </c>
      <c r="G102" s="119">
        <f t="shared" si="19"/>
        <v>0</v>
      </c>
      <c r="H102" s="103"/>
      <c r="I102" s="103"/>
      <c r="J102" s="103"/>
      <c r="K102" s="103"/>
      <c r="L102" s="103"/>
    </row>
    <row r="103" spans="1:12" s="116" customFormat="1" ht="60" x14ac:dyDescent="0.25">
      <c r="A103" s="183" t="s">
        <v>531</v>
      </c>
      <c r="B103" s="149" t="s">
        <v>632</v>
      </c>
      <c r="C103" s="125">
        <v>20</v>
      </c>
      <c r="D103" s="125">
        <v>20</v>
      </c>
      <c r="E103" s="125">
        <v>0</v>
      </c>
      <c r="F103" s="122">
        <f t="shared" si="18"/>
        <v>0</v>
      </c>
      <c r="G103" s="122">
        <f t="shared" si="19"/>
        <v>0</v>
      </c>
      <c r="H103" s="103"/>
      <c r="I103" s="103"/>
      <c r="J103" s="103"/>
      <c r="K103" s="103"/>
      <c r="L103" s="103"/>
    </row>
    <row r="104" spans="1:12" s="116" customFormat="1" ht="30" x14ac:dyDescent="0.25">
      <c r="A104" s="182" t="s">
        <v>601</v>
      </c>
      <c r="B104" s="147" t="s">
        <v>603</v>
      </c>
      <c r="C104" s="131">
        <f>C105</f>
        <v>295.5</v>
      </c>
      <c r="D104" s="131">
        <f>D105</f>
        <v>295.5</v>
      </c>
      <c r="E104" s="131">
        <f>E105</f>
        <v>299.15737000000001</v>
      </c>
      <c r="F104" s="131">
        <f t="shared" si="18"/>
        <v>101.23768866328258</v>
      </c>
      <c r="G104" s="131">
        <f t="shared" si="19"/>
        <v>101.23768866328258</v>
      </c>
      <c r="H104" s="103"/>
      <c r="I104" s="103"/>
      <c r="J104" s="103"/>
      <c r="K104" s="103"/>
      <c r="L104" s="103"/>
    </row>
    <row r="105" spans="1:12" s="116" customFormat="1" ht="150" x14ac:dyDescent="0.25">
      <c r="A105" s="183" t="s">
        <v>602</v>
      </c>
      <c r="B105" s="149" t="s">
        <v>604</v>
      </c>
      <c r="C105" s="125">
        <v>295.5</v>
      </c>
      <c r="D105" s="125">
        <v>295.5</v>
      </c>
      <c r="E105" s="125">
        <v>299.15737000000001</v>
      </c>
      <c r="F105" s="122">
        <f t="shared" si="18"/>
        <v>101.23768866328258</v>
      </c>
      <c r="G105" s="122">
        <f t="shared" si="19"/>
        <v>101.23768866328258</v>
      </c>
      <c r="H105" s="103"/>
      <c r="I105" s="103"/>
      <c r="J105" s="103"/>
      <c r="K105" s="103"/>
      <c r="L105" s="103"/>
    </row>
    <row r="106" spans="1:12" s="155" customFormat="1" ht="14.25" x14ac:dyDescent="0.2">
      <c r="A106" s="151" t="s">
        <v>23</v>
      </c>
      <c r="B106" s="152" t="s">
        <v>24</v>
      </c>
      <c r="C106" s="153">
        <f>C107+C150</f>
        <v>482392.73272999993</v>
      </c>
      <c r="D106" s="153">
        <f>D107+D150</f>
        <v>470261.73273000005</v>
      </c>
      <c r="E106" s="153">
        <f>E107+E150</f>
        <v>467363.24556000007</v>
      </c>
      <c r="F106" s="115">
        <f t="shared" si="18"/>
        <v>96.884387730108685</v>
      </c>
      <c r="G106" s="115">
        <f t="shared" si="19"/>
        <v>99.383643837406581</v>
      </c>
      <c r="H106" s="154"/>
      <c r="I106" s="154"/>
      <c r="J106" s="154"/>
      <c r="K106" s="154"/>
      <c r="L106" s="154"/>
    </row>
    <row r="107" spans="1:12" s="155" customFormat="1" ht="45" x14ac:dyDescent="0.2">
      <c r="A107" s="156" t="s">
        <v>25</v>
      </c>
      <c r="B107" s="157" t="s">
        <v>26</v>
      </c>
      <c r="C107" s="153">
        <f>C108+C113+C130+C141</f>
        <v>482392.73272999993</v>
      </c>
      <c r="D107" s="153">
        <f>D108+D113+D130+D141</f>
        <v>470261.73273000005</v>
      </c>
      <c r="E107" s="153">
        <f>E108+E113+E130+E141</f>
        <v>467523.24556000007</v>
      </c>
      <c r="F107" s="115">
        <f t="shared" si="18"/>
        <v>96.917555725632695</v>
      </c>
      <c r="G107" s="115">
        <f t="shared" si="19"/>
        <v>99.417667443595221</v>
      </c>
      <c r="H107" s="154"/>
      <c r="I107" s="154"/>
      <c r="J107" s="154"/>
      <c r="K107" s="154"/>
      <c r="L107" s="154"/>
    </row>
    <row r="108" spans="1:12" s="155" customFormat="1" ht="30" x14ac:dyDescent="0.25">
      <c r="A108" s="180" t="s">
        <v>532</v>
      </c>
      <c r="B108" s="158" t="s">
        <v>533</v>
      </c>
      <c r="C108" s="159">
        <f>C109+C111</f>
        <v>96437.91</v>
      </c>
      <c r="D108" s="159">
        <f>D109+D111</f>
        <v>96437.91</v>
      </c>
      <c r="E108" s="159">
        <f>E109+E111</f>
        <v>96437.431460000007</v>
      </c>
      <c r="F108" s="119">
        <f t="shared" si="18"/>
        <v>99.999503784352029</v>
      </c>
      <c r="G108" s="119">
        <f t="shared" si="19"/>
        <v>99.999503784352029</v>
      </c>
      <c r="H108" s="154"/>
      <c r="I108" s="154"/>
      <c r="J108" s="154"/>
      <c r="K108" s="154"/>
      <c r="L108" s="154"/>
    </row>
    <row r="109" spans="1:12" ht="30" x14ac:dyDescent="0.25">
      <c r="A109" s="146" t="s">
        <v>534</v>
      </c>
      <c r="B109" s="160" t="s">
        <v>535</v>
      </c>
      <c r="C109" s="161">
        <f>C110</f>
        <v>83473</v>
      </c>
      <c r="D109" s="161">
        <f>D110</f>
        <v>83473</v>
      </c>
      <c r="E109" s="161">
        <f>E110</f>
        <v>83473</v>
      </c>
      <c r="F109" s="131">
        <f t="shared" si="18"/>
        <v>100</v>
      </c>
      <c r="G109" s="131">
        <f t="shared" si="19"/>
        <v>100</v>
      </c>
    </row>
    <row r="110" spans="1:12" ht="45" x14ac:dyDescent="0.25">
      <c r="A110" s="148" t="s">
        <v>536</v>
      </c>
      <c r="B110" s="162" t="s">
        <v>537</v>
      </c>
      <c r="C110" s="163">
        <v>83473</v>
      </c>
      <c r="D110" s="163">
        <v>83473</v>
      </c>
      <c r="E110" s="163">
        <v>83473</v>
      </c>
      <c r="F110" s="122">
        <f t="shared" si="18"/>
        <v>100</v>
      </c>
      <c r="G110" s="122">
        <f t="shared" si="19"/>
        <v>100</v>
      </c>
    </row>
    <row r="111" spans="1:12" s="165" customFormat="1" ht="30" x14ac:dyDescent="0.25">
      <c r="A111" s="146" t="s">
        <v>538</v>
      </c>
      <c r="B111" s="160" t="s">
        <v>539</v>
      </c>
      <c r="C111" s="161">
        <f>C112</f>
        <v>12964.91</v>
      </c>
      <c r="D111" s="161">
        <f>D112</f>
        <v>12964.91</v>
      </c>
      <c r="E111" s="161">
        <f>E112</f>
        <v>12964.431460000002</v>
      </c>
      <c r="F111" s="131">
        <f t="shared" si="18"/>
        <v>99.996308960108493</v>
      </c>
      <c r="G111" s="131">
        <f t="shared" si="19"/>
        <v>99.996308960108493</v>
      </c>
      <c r="H111" s="164"/>
      <c r="I111" s="164"/>
      <c r="J111" s="164"/>
      <c r="K111" s="164"/>
      <c r="L111" s="164"/>
    </row>
    <row r="112" spans="1:12" ht="45" x14ac:dyDescent="0.25">
      <c r="A112" s="148" t="s">
        <v>540</v>
      </c>
      <c r="B112" s="162" t="s">
        <v>541</v>
      </c>
      <c r="C112" s="163">
        <v>12964.91</v>
      </c>
      <c r="D112" s="163">
        <v>12964.91</v>
      </c>
      <c r="E112" s="163">
        <v>12964.431460000002</v>
      </c>
      <c r="F112" s="122">
        <f t="shared" si="18"/>
        <v>99.996308960108493</v>
      </c>
      <c r="G112" s="122">
        <f t="shared" si="19"/>
        <v>99.996308960108493</v>
      </c>
    </row>
    <row r="113" spans="1:12" ht="45" x14ac:dyDescent="0.25">
      <c r="A113" s="144" t="s">
        <v>542</v>
      </c>
      <c r="B113" s="142" t="s">
        <v>543</v>
      </c>
      <c r="C113" s="159">
        <f>C114+C116+C118+C120+C124+C126+C128+C122</f>
        <v>95987.92432000002</v>
      </c>
      <c r="D113" s="159">
        <f t="shared" ref="D113:E113" si="25">D114+D116+D118+D120+D124+D126+D128+D122</f>
        <v>95987.92432000002</v>
      </c>
      <c r="E113" s="159">
        <f t="shared" si="25"/>
        <v>95526.845260000016</v>
      </c>
      <c r="F113" s="119">
        <f t="shared" si="18"/>
        <v>99.519648889934444</v>
      </c>
      <c r="G113" s="119">
        <f t="shared" si="19"/>
        <v>99.519648889934444</v>
      </c>
    </row>
    <row r="114" spans="1:12" ht="60" x14ac:dyDescent="0.25">
      <c r="A114" s="146" t="s">
        <v>678</v>
      </c>
      <c r="B114" s="160" t="s">
        <v>679</v>
      </c>
      <c r="C114" s="161">
        <f t="shared" ref="C114:E114" si="26">C115</f>
        <v>75746.399999999994</v>
      </c>
      <c r="D114" s="161">
        <f t="shared" si="26"/>
        <v>75746.399999999994</v>
      </c>
      <c r="E114" s="161">
        <f t="shared" si="26"/>
        <v>75746.120939999993</v>
      </c>
      <c r="F114" s="131">
        <f t="shared" si="18"/>
        <v>99.999631586451628</v>
      </c>
      <c r="G114" s="131">
        <f t="shared" si="19"/>
        <v>99.999631586451628</v>
      </c>
    </row>
    <row r="115" spans="1:12" ht="75" x14ac:dyDescent="0.25">
      <c r="A115" s="148" t="s">
        <v>680</v>
      </c>
      <c r="B115" s="178" t="s">
        <v>681</v>
      </c>
      <c r="C115" s="163">
        <v>75746.399999999994</v>
      </c>
      <c r="D115" s="163">
        <v>75746.399999999994</v>
      </c>
      <c r="E115" s="163">
        <v>75746.120939999993</v>
      </c>
      <c r="F115" s="122">
        <f t="shared" si="18"/>
        <v>99.999631586451628</v>
      </c>
      <c r="G115" s="122">
        <f t="shared" si="19"/>
        <v>99.999631586451628</v>
      </c>
    </row>
    <row r="116" spans="1:12" s="165" customFormat="1" ht="75" x14ac:dyDescent="0.25">
      <c r="A116" s="146" t="s">
        <v>544</v>
      </c>
      <c r="B116" s="160" t="s">
        <v>545</v>
      </c>
      <c r="C116" s="161">
        <f>C117</f>
        <v>8380.7263600000006</v>
      </c>
      <c r="D116" s="161">
        <f>D117</f>
        <v>8380.7263600000006</v>
      </c>
      <c r="E116" s="161">
        <f>E117</f>
        <v>8380.7263600000006</v>
      </c>
      <c r="F116" s="131">
        <f t="shared" si="18"/>
        <v>100</v>
      </c>
      <c r="G116" s="131">
        <f t="shared" si="19"/>
        <v>100</v>
      </c>
      <c r="H116" s="164"/>
      <c r="I116" s="164"/>
      <c r="J116" s="164"/>
      <c r="K116" s="164"/>
      <c r="L116" s="164"/>
    </row>
    <row r="117" spans="1:12" ht="90" x14ac:dyDescent="0.25">
      <c r="A117" s="148" t="s">
        <v>546</v>
      </c>
      <c r="B117" s="162" t="s">
        <v>547</v>
      </c>
      <c r="C117" s="163">
        <v>8380.7263600000006</v>
      </c>
      <c r="D117" s="163">
        <v>8380.7263600000006</v>
      </c>
      <c r="E117" s="163">
        <v>8380.7263600000006</v>
      </c>
      <c r="F117" s="122">
        <f t="shared" si="18"/>
        <v>100</v>
      </c>
      <c r="G117" s="122">
        <f t="shared" si="19"/>
        <v>100</v>
      </c>
    </row>
    <row r="118" spans="1:12" ht="75" x14ac:dyDescent="0.25">
      <c r="A118" s="146" t="s">
        <v>596</v>
      </c>
      <c r="B118" s="141" t="s">
        <v>548</v>
      </c>
      <c r="C118" s="161">
        <f>C119</f>
        <v>427.90699999999998</v>
      </c>
      <c r="D118" s="161">
        <f t="shared" ref="D118:E118" si="27">D119</f>
        <v>427.90699999999998</v>
      </c>
      <c r="E118" s="161">
        <f t="shared" si="27"/>
        <v>427.90699999999998</v>
      </c>
      <c r="F118" s="131">
        <f t="shared" si="18"/>
        <v>100</v>
      </c>
      <c r="G118" s="131">
        <f t="shared" si="19"/>
        <v>100</v>
      </c>
    </row>
    <row r="119" spans="1:12" ht="75" x14ac:dyDescent="0.25">
      <c r="A119" s="148" t="s">
        <v>28</v>
      </c>
      <c r="B119" s="127" t="s">
        <v>549</v>
      </c>
      <c r="C119" s="163">
        <v>427.90699999999998</v>
      </c>
      <c r="D119" s="163">
        <v>427.90699999999998</v>
      </c>
      <c r="E119" s="163">
        <v>427.90699999999998</v>
      </c>
      <c r="F119" s="122">
        <f t="shared" si="18"/>
        <v>100</v>
      </c>
      <c r="G119" s="122">
        <f t="shared" si="19"/>
        <v>100</v>
      </c>
    </row>
    <row r="120" spans="1:12" ht="45" x14ac:dyDescent="0.25">
      <c r="A120" s="146" t="s">
        <v>550</v>
      </c>
      <c r="B120" s="160" t="s">
        <v>551</v>
      </c>
      <c r="C120" s="161">
        <f>C121</f>
        <v>2603.1909599999999</v>
      </c>
      <c r="D120" s="161">
        <f>D121</f>
        <v>2603.1909599999999</v>
      </c>
      <c r="E120" s="161">
        <f>E121</f>
        <v>2603.1909599999999</v>
      </c>
      <c r="F120" s="131">
        <f t="shared" si="18"/>
        <v>100</v>
      </c>
      <c r="G120" s="131">
        <f t="shared" si="19"/>
        <v>100</v>
      </c>
    </row>
    <row r="121" spans="1:12" ht="45" x14ac:dyDescent="0.25">
      <c r="A121" s="148" t="s">
        <v>552</v>
      </c>
      <c r="B121" s="162" t="s">
        <v>553</v>
      </c>
      <c r="C121" s="163">
        <v>2603.1909599999999</v>
      </c>
      <c r="D121" s="163">
        <v>2603.1909599999999</v>
      </c>
      <c r="E121" s="163">
        <v>2603.1909599999999</v>
      </c>
      <c r="F121" s="122">
        <f t="shared" si="18"/>
        <v>100</v>
      </c>
      <c r="G121" s="122">
        <f t="shared" si="19"/>
        <v>100</v>
      </c>
    </row>
    <row r="122" spans="1:12" ht="30" x14ac:dyDescent="0.25">
      <c r="A122" s="146" t="s">
        <v>698</v>
      </c>
      <c r="B122" s="160" t="s">
        <v>696</v>
      </c>
      <c r="C122" s="161">
        <f>C123</f>
        <v>113</v>
      </c>
      <c r="D122" s="161">
        <f>D123</f>
        <v>113</v>
      </c>
      <c r="E122" s="161">
        <f>E123</f>
        <v>113</v>
      </c>
      <c r="F122" s="131">
        <f t="shared" si="18"/>
        <v>100</v>
      </c>
      <c r="G122" s="131">
        <f t="shared" si="19"/>
        <v>100</v>
      </c>
    </row>
    <row r="123" spans="1:12" ht="45" x14ac:dyDescent="0.25">
      <c r="A123" s="148" t="s">
        <v>699</v>
      </c>
      <c r="B123" s="162" t="s">
        <v>697</v>
      </c>
      <c r="C123" s="163">
        <v>113</v>
      </c>
      <c r="D123" s="163">
        <v>113</v>
      </c>
      <c r="E123" s="163">
        <v>113</v>
      </c>
      <c r="F123" s="122">
        <f t="shared" si="18"/>
        <v>100</v>
      </c>
      <c r="G123" s="122">
        <f t="shared" si="19"/>
        <v>100</v>
      </c>
    </row>
    <row r="124" spans="1:12" ht="30" x14ac:dyDescent="0.25">
      <c r="A124" s="146" t="s">
        <v>554</v>
      </c>
      <c r="B124" s="160" t="s">
        <v>555</v>
      </c>
      <c r="C124" s="161">
        <f>C125</f>
        <v>153.1</v>
      </c>
      <c r="D124" s="161">
        <f>D125</f>
        <v>153.1</v>
      </c>
      <c r="E124" s="161">
        <f>E125</f>
        <v>153.1</v>
      </c>
      <c r="F124" s="131">
        <f t="shared" si="18"/>
        <v>100</v>
      </c>
      <c r="G124" s="131">
        <f t="shared" si="19"/>
        <v>100</v>
      </c>
    </row>
    <row r="125" spans="1:12" ht="30" x14ac:dyDescent="0.25">
      <c r="A125" s="148" t="s">
        <v>556</v>
      </c>
      <c r="B125" s="162" t="s">
        <v>557</v>
      </c>
      <c r="C125" s="163">
        <v>153.1</v>
      </c>
      <c r="D125" s="163">
        <v>153.1</v>
      </c>
      <c r="E125" s="163">
        <v>153.1</v>
      </c>
      <c r="F125" s="122">
        <f t="shared" si="18"/>
        <v>100</v>
      </c>
      <c r="G125" s="122">
        <f t="shared" si="19"/>
        <v>100</v>
      </c>
    </row>
    <row r="126" spans="1:12" ht="75" x14ac:dyDescent="0.25">
      <c r="A126" s="146" t="s">
        <v>27</v>
      </c>
      <c r="B126" s="160" t="s">
        <v>558</v>
      </c>
      <c r="C126" s="161">
        <f>C127</f>
        <v>3790</v>
      </c>
      <c r="D126" s="161">
        <f>D127</f>
        <v>3790</v>
      </c>
      <c r="E126" s="161">
        <f>E127</f>
        <v>3790</v>
      </c>
      <c r="F126" s="131">
        <f t="shared" si="18"/>
        <v>100</v>
      </c>
      <c r="G126" s="131">
        <f t="shared" si="19"/>
        <v>100</v>
      </c>
    </row>
    <row r="127" spans="1:12" ht="90" x14ac:dyDescent="0.25">
      <c r="A127" s="148" t="s">
        <v>559</v>
      </c>
      <c r="B127" s="162" t="s">
        <v>560</v>
      </c>
      <c r="C127" s="163">
        <v>3790</v>
      </c>
      <c r="D127" s="163">
        <v>3790</v>
      </c>
      <c r="E127" s="163">
        <v>3790</v>
      </c>
      <c r="F127" s="122">
        <f t="shared" si="18"/>
        <v>100</v>
      </c>
      <c r="G127" s="122">
        <f t="shared" si="19"/>
        <v>100</v>
      </c>
    </row>
    <row r="128" spans="1:12" ht="15" x14ac:dyDescent="0.25">
      <c r="A128" s="146" t="s">
        <v>561</v>
      </c>
      <c r="B128" s="160" t="s">
        <v>562</v>
      </c>
      <c r="C128" s="161">
        <f>C129</f>
        <v>4773.6000000000004</v>
      </c>
      <c r="D128" s="161">
        <f>D129</f>
        <v>4773.6000000000004</v>
      </c>
      <c r="E128" s="161">
        <f>E129</f>
        <v>4312.8</v>
      </c>
      <c r="F128" s="131">
        <f t="shared" si="18"/>
        <v>90.346907993966823</v>
      </c>
      <c r="G128" s="131">
        <f t="shared" si="19"/>
        <v>90.346907993966823</v>
      </c>
    </row>
    <row r="129" spans="1:12" ht="30" x14ac:dyDescent="0.25">
      <c r="A129" s="148" t="s">
        <v>563</v>
      </c>
      <c r="B129" s="162" t="s">
        <v>564</v>
      </c>
      <c r="C129" s="163">
        <v>4773.6000000000004</v>
      </c>
      <c r="D129" s="163">
        <v>4773.6000000000004</v>
      </c>
      <c r="E129" s="163">
        <v>4312.8</v>
      </c>
      <c r="F129" s="122">
        <f t="shared" si="18"/>
        <v>90.346907993966823</v>
      </c>
      <c r="G129" s="122">
        <f t="shared" si="19"/>
        <v>90.346907993966823</v>
      </c>
    </row>
    <row r="130" spans="1:12" ht="30" x14ac:dyDescent="0.25">
      <c r="A130" s="144" t="s">
        <v>565</v>
      </c>
      <c r="B130" s="142" t="s">
        <v>566</v>
      </c>
      <c r="C130" s="159">
        <f>C131+C133+C135+C137+C139</f>
        <v>265916.63369999989</v>
      </c>
      <c r="D130" s="159">
        <f t="shared" ref="D130:E130" si="28">D131+D133+D135+D137+D139</f>
        <v>253785.63369999998</v>
      </c>
      <c r="E130" s="159">
        <f t="shared" si="28"/>
        <v>251508.70413</v>
      </c>
      <c r="F130" s="119">
        <f t="shared" si="18"/>
        <v>94.581787017409923</v>
      </c>
      <c r="G130" s="119">
        <f t="shared" si="19"/>
        <v>99.102813844580524</v>
      </c>
    </row>
    <row r="131" spans="1:12" ht="45" x14ac:dyDescent="0.25">
      <c r="A131" s="146" t="s">
        <v>567</v>
      </c>
      <c r="B131" s="160" t="s">
        <v>568</v>
      </c>
      <c r="C131" s="161">
        <f>C132</f>
        <v>249324.29999999996</v>
      </c>
      <c r="D131" s="161">
        <f>D132</f>
        <v>237193.3</v>
      </c>
      <c r="E131" s="161">
        <f>E132</f>
        <v>236672.31743</v>
      </c>
      <c r="F131" s="131">
        <f t="shared" si="18"/>
        <v>94.925491590671285</v>
      </c>
      <c r="G131" s="131">
        <f t="shared" si="19"/>
        <v>99.780355275633852</v>
      </c>
    </row>
    <row r="132" spans="1:12" ht="60" x14ac:dyDescent="0.25">
      <c r="A132" s="148" t="s">
        <v>569</v>
      </c>
      <c r="B132" s="162" t="s">
        <v>570</v>
      </c>
      <c r="C132" s="163">
        <v>249324.29999999996</v>
      </c>
      <c r="D132" s="163">
        <v>237193.3</v>
      </c>
      <c r="E132" s="163">
        <v>236672.31743</v>
      </c>
      <c r="F132" s="122">
        <f t="shared" si="18"/>
        <v>94.925491590671285</v>
      </c>
      <c r="G132" s="122">
        <f t="shared" si="19"/>
        <v>99.780355275633852</v>
      </c>
    </row>
    <row r="133" spans="1:12" ht="60" x14ac:dyDescent="0.25">
      <c r="A133" s="146" t="s">
        <v>571</v>
      </c>
      <c r="B133" s="160" t="s">
        <v>572</v>
      </c>
      <c r="C133" s="161">
        <f>C134</f>
        <v>3464.3</v>
      </c>
      <c r="D133" s="161">
        <f>D134</f>
        <v>3464.3</v>
      </c>
      <c r="E133" s="161">
        <f>E134</f>
        <v>3263.6709999999998</v>
      </c>
      <c r="F133" s="131">
        <f t="shared" si="18"/>
        <v>94.208671304448217</v>
      </c>
      <c r="G133" s="131">
        <f t="shared" si="19"/>
        <v>94.208671304448217</v>
      </c>
    </row>
    <row r="134" spans="1:12" s="167" customFormat="1" ht="75" x14ac:dyDescent="0.25">
      <c r="A134" s="148" t="s">
        <v>573</v>
      </c>
      <c r="B134" s="162" t="s">
        <v>574</v>
      </c>
      <c r="C134" s="163">
        <v>3464.3</v>
      </c>
      <c r="D134" s="163">
        <v>3464.3</v>
      </c>
      <c r="E134" s="163">
        <v>3263.6709999999998</v>
      </c>
      <c r="F134" s="122">
        <f t="shared" si="18"/>
        <v>94.208671304448217</v>
      </c>
      <c r="G134" s="122">
        <f t="shared" si="19"/>
        <v>94.208671304448217</v>
      </c>
      <c r="H134" s="166"/>
      <c r="I134" s="166"/>
      <c r="J134" s="166"/>
      <c r="K134" s="166"/>
      <c r="L134" s="166"/>
    </row>
    <row r="135" spans="1:12" s="167" customFormat="1" ht="90" x14ac:dyDescent="0.25">
      <c r="A135" s="146" t="s">
        <v>575</v>
      </c>
      <c r="B135" s="160" t="s">
        <v>576</v>
      </c>
      <c r="C135" s="161">
        <f>C136</f>
        <v>11897.133699999998</v>
      </c>
      <c r="D135" s="161">
        <f>D136</f>
        <v>11897.133699999998</v>
      </c>
      <c r="E135" s="161">
        <f>E136</f>
        <v>10341.815699999999</v>
      </c>
      <c r="F135" s="131">
        <f t="shared" si="18"/>
        <v>86.926951993487307</v>
      </c>
      <c r="G135" s="131">
        <f t="shared" si="19"/>
        <v>86.926951993487307</v>
      </c>
      <c r="H135" s="166"/>
      <c r="I135" s="166"/>
      <c r="J135" s="166"/>
      <c r="K135" s="166"/>
      <c r="L135" s="166"/>
    </row>
    <row r="136" spans="1:12" s="167" customFormat="1" ht="90" x14ac:dyDescent="0.25">
      <c r="A136" s="148" t="s">
        <v>40</v>
      </c>
      <c r="B136" s="162" t="s">
        <v>577</v>
      </c>
      <c r="C136" s="163">
        <v>11897.133699999998</v>
      </c>
      <c r="D136" s="163">
        <v>11897.133699999998</v>
      </c>
      <c r="E136" s="163">
        <v>10341.815699999999</v>
      </c>
      <c r="F136" s="122">
        <f t="shared" si="18"/>
        <v>86.926951993487307</v>
      </c>
      <c r="G136" s="122">
        <f t="shared" si="19"/>
        <v>86.926951993487307</v>
      </c>
      <c r="H136" s="166"/>
      <c r="I136" s="166"/>
      <c r="J136" s="166"/>
      <c r="K136" s="166"/>
      <c r="L136" s="166"/>
    </row>
    <row r="137" spans="1:12" ht="30" x14ac:dyDescent="0.25">
      <c r="A137" s="146" t="s">
        <v>578</v>
      </c>
      <c r="B137" s="160" t="s">
        <v>579</v>
      </c>
      <c r="C137" s="161">
        <f>C138</f>
        <v>546.79999999999995</v>
      </c>
      <c r="D137" s="161">
        <f>D138</f>
        <v>546.79999999999995</v>
      </c>
      <c r="E137" s="161">
        <f>E138</f>
        <v>546.79999999999995</v>
      </c>
      <c r="F137" s="131">
        <f t="shared" si="18"/>
        <v>100</v>
      </c>
      <c r="G137" s="131">
        <f t="shared" ref="G137:G148" si="29">E137/D137*100</f>
        <v>100</v>
      </c>
    </row>
    <row r="138" spans="1:12" ht="45" x14ac:dyDescent="0.25">
      <c r="A138" s="148" t="s">
        <v>580</v>
      </c>
      <c r="B138" s="162" t="s">
        <v>581</v>
      </c>
      <c r="C138" s="163">
        <v>546.79999999999995</v>
      </c>
      <c r="D138" s="163">
        <v>546.79999999999995</v>
      </c>
      <c r="E138" s="163">
        <v>546.79999999999995</v>
      </c>
      <c r="F138" s="122">
        <f t="shared" si="18"/>
        <v>100</v>
      </c>
      <c r="G138" s="122">
        <f t="shared" si="29"/>
        <v>100</v>
      </c>
    </row>
    <row r="139" spans="1:12" ht="15" x14ac:dyDescent="0.25">
      <c r="A139" s="146" t="s">
        <v>582</v>
      </c>
      <c r="B139" s="160" t="s">
        <v>583</v>
      </c>
      <c r="C139" s="161">
        <f>C140</f>
        <v>684.1</v>
      </c>
      <c r="D139" s="161">
        <f>D140</f>
        <v>684.1</v>
      </c>
      <c r="E139" s="161">
        <f>E140</f>
        <v>684.1</v>
      </c>
      <c r="F139" s="131">
        <f t="shared" si="18"/>
        <v>100</v>
      </c>
      <c r="G139" s="131">
        <f t="shared" si="29"/>
        <v>100</v>
      </c>
    </row>
    <row r="140" spans="1:12" ht="30" x14ac:dyDescent="0.25">
      <c r="A140" s="148" t="s">
        <v>584</v>
      </c>
      <c r="B140" s="162" t="s">
        <v>585</v>
      </c>
      <c r="C140" s="163">
        <v>684.1</v>
      </c>
      <c r="D140" s="163">
        <v>684.1</v>
      </c>
      <c r="E140" s="163">
        <v>684.1</v>
      </c>
      <c r="F140" s="122">
        <f t="shared" ref="F140:F148" si="30">E140/C140*100</f>
        <v>100</v>
      </c>
      <c r="G140" s="122">
        <f t="shared" si="29"/>
        <v>100</v>
      </c>
    </row>
    <row r="141" spans="1:12" ht="15" x14ac:dyDescent="0.25">
      <c r="A141" s="144" t="s">
        <v>586</v>
      </c>
      <c r="B141" s="142" t="s">
        <v>587</v>
      </c>
      <c r="C141" s="168">
        <f>C146+C148+C144+C142</f>
        <v>24050.264710000003</v>
      </c>
      <c r="D141" s="168">
        <f t="shared" ref="D141:E141" si="31">D146+D148+D144+D142</f>
        <v>24050.264710000003</v>
      </c>
      <c r="E141" s="168">
        <f t="shared" si="31"/>
        <v>24050.264710000003</v>
      </c>
      <c r="F141" s="119">
        <f t="shared" si="30"/>
        <v>100</v>
      </c>
      <c r="G141" s="119">
        <f t="shared" si="29"/>
        <v>100</v>
      </c>
    </row>
    <row r="142" spans="1:12" ht="210" x14ac:dyDescent="0.25">
      <c r="A142" s="146" t="s">
        <v>702</v>
      </c>
      <c r="B142" s="160" t="s">
        <v>700</v>
      </c>
      <c r="C142" s="161">
        <f>C143</f>
        <v>260.39999999999998</v>
      </c>
      <c r="D142" s="161">
        <f>D143</f>
        <v>260.39999999999998</v>
      </c>
      <c r="E142" s="161">
        <f>E143</f>
        <v>260.39999999999998</v>
      </c>
      <c r="F142" s="131">
        <f t="shared" si="30"/>
        <v>100</v>
      </c>
      <c r="G142" s="131">
        <f t="shared" si="29"/>
        <v>100</v>
      </c>
    </row>
    <row r="143" spans="1:12" ht="225" x14ac:dyDescent="0.25">
      <c r="A143" s="148" t="s">
        <v>703</v>
      </c>
      <c r="B143" s="162" t="s">
        <v>701</v>
      </c>
      <c r="C143" s="163">
        <v>260.39999999999998</v>
      </c>
      <c r="D143" s="163">
        <v>260.39999999999998</v>
      </c>
      <c r="E143" s="163">
        <v>260.39999999999998</v>
      </c>
      <c r="F143" s="125">
        <f t="shared" si="30"/>
        <v>100</v>
      </c>
      <c r="G143" s="125">
        <f t="shared" si="29"/>
        <v>100</v>
      </c>
    </row>
    <row r="144" spans="1:12" ht="90" x14ac:dyDescent="0.25">
      <c r="A144" s="146" t="s">
        <v>597</v>
      </c>
      <c r="B144" s="160" t="s">
        <v>598</v>
      </c>
      <c r="C144" s="161">
        <f>C145</f>
        <v>1707.7</v>
      </c>
      <c r="D144" s="161">
        <f>D145</f>
        <v>1707.7</v>
      </c>
      <c r="E144" s="161">
        <f>E145</f>
        <v>1707.7</v>
      </c>
      <c r="F144" s="131">
        <f t="shared" si="30"/>
        <v>100</v>
      </c>
      <c r="G144" s="131">
        <f t="shared" si="29"/>
        <v>100</v>
      </c>
    </row>
    <row r="145" spans="1:7" ht="105" x14ac:dyDescent="0.25">
      <c r="A145" s="179" t="s">
        <v>599</v>
      </c>
      <c r="B145" s="178" t="s">
        <v>600</v>
      </c>
      <c r="C145" s="163">
        <v>1707.7</v>
      </c>
      <c r="D145" s="163">
        <v>1707.7</v>
      </c>
      <c r="E145" s="163">
        <v>1707.7</v>
      </c>
      <c r="F145" s="122">
        <f t="shared" si="30"/>
        <v>100</v>
      </c>
      <c r="G145" s="122">
        <f t="shared" si="29"/>
        <v>100</v>
      </c>
    </row>
    <row r="146" spans="1:7" ht="90" x14ac:dyDescent="0.25">
      <c r="A146" s="146" t="s">
        <v>588</v>
      </c>
      <c r="B146" s="160" t="s">
        <v>589</v>
      </c>
      <c r="C146" s="161">
        <f>C147</f>
        <v>17467.5671</v>
      </c>
      <c r="D146" s="161">
        <f>D147</f>
        <v>17467.5671</v>
      </c>
      <c r="E146" s="161">
        <f>E147</f>
        <v>17467.5671</v>
      </c>
      <c r="F146" s="131">
        <f t="shared" si="30"/>
        <v>100</v>
      </c>
      <c r="G146" s="131">
        <f t="shared" si="29"/>
        <v>100</v>
      </c>
    </row>
    <row r="147" spans="1:7" ht="90" x14ac:dyDescent="0.25">
      <c r="A147" s="148" t="s">
        <v>590</v>
      </c>
      <c r="B147" s="162" t="s">
        <v>591</v>
      </c>
      <c r="C147" s="163">
        <v>17467.5671</v>
      </c>
      <c r="D147" s="163">
        <v>17467.5671</v>
      </c>
      <c r="E147" s="163">
        <v>17467.5671</v>
      </c>
      <c r="F147" s="122">
        <f t="shared" si="30"/>
        <v>100</v>
      </c>
      <c r="G147" s="122">
        <f t="shared" si="29"/>
        <v>100</v>
      </c>
    </row>
    <row r="148" spans="1:7" ht="30" x14ac:dyDescent="0.25">
      <c r="A148" s="146" t="s">
        <v>592</v>
      </c>
      <c r="B148" s="160" t="s">
        <v>593</v>
      </c>
      <c r="C148" s="161">
        <f>C149</f>
        <v>4614.5976100000007</v>
      </c>
      <c r="D148" s="161">
        <f t="shared" ref="D148:E148" si="32">D149</f>
        <v>4614.5976100000007</v>
      </c>
      <c r="E148" s="161">
        <f t="shared" si="32"/>
        <v>4614.5976100000007</v>
      </c>
      <c r="F148" s="131">
        <f t="shared" si="30"/>
        <v>100</v>
      </c>
      <c r="G148" s="131">
        <f t="shared" si="29"/>
        <v>100</v>
      </c>
    </row>
    <row r="149" spans="1:7" ht="45" x14ac:dyDescent="0.25">
      <c r="A149" s="148" t="s">
        <v>594</v>
      </c>
      <c r="B149" s="162" t="s">
        <v>595</v>
      </c>
      <c r="C149" s="163">
        <v>4614.5976100000007</v>
      </c>
      <c r="D149" s="163">
        <v>4614.5976100000007</v>
      </c>
      <c r="E149" s="163">
        <v>4614.5976100000007</v>
      </c>
      <c r="F149" s="122">
        <f t="shared" ref="F149" si="33">E149/C149*100</f>
        <v>100</v>
      </c>
      <c r="G149" s="122">
        <f t="shared" ref="G149" si="34">E149/D149*100</f>
        <v>100</v>
      </c>
    </row>
    <row r="150" spans="1:7" ht="63" customHeight="1" x14ac:dyDescent="0.25">
      <c r="A150" s="144" t="s">
        <v>707</v>
      </c>
      <c r="B150" s="142" t="s">
        <v>704</v>
      </c>
      <c r="C150" s="168">
        <f>C151</f>
        <v>0</v>
      </c>
      <c r="D150" s="168">
        <f t="shared" ref="D150:E150" si="35">D151</f>
        <v>0</v>
      </c>
      <c r="E150" s="168">
        <f t="shared" si="35"/>
        <v>-160</v>
      </c>
      <c r="F150" s="168"/>
      <c r="G150" s="168"/>
    </row>
    <row r="151" spans="1:7" ht="60" x14ac:dyDescent="0.25">
      <c r="A151" s="148" t="s">
        <v>708</v>
      </c>
      <c r="B151" s="162" t="s">
        <v>705</v>
      </c>
      <c r="C151" s="163">
        <f>C152</f>
        <v>0</v>
      </c>
      <c r="D151" s="163">
        <f t="shared" ref="D151:E151" si="36">D152</f>
        <v>0</v>
      </c>
      <c r="E151" s="163">
        <f t="shared" si="36"/>
        <v>-160</v>
      </c>
      <c r="F151" s="122"/>
      <c r="G151" s="122"/>
    </row>
    <row r="152" spans="1:7" ht="75" x14ac:dyDescent="0.25">
      <c r="A152" s="148" t="s">
        <v>709</v>
      </c>
      <c r="B152" s="162" t="s">
        <v>706</v>
      </c>
      <c r="C152" s="163">
        <v>0</v>
      </c>
      <c r="D152" s="163">
        <v>0</v>
      </c>
      <c r="E152" s="163">
        <v>-160</v>
      </c>
      <c r="F152" s="122"/>
      <c r="G152" s="122"/>
    </row>
    <row r="153" spans="1:7" ht="15" x14ac:dyDescent="0.25">
      <c r="A153" s="169"/>
      <c r="B153" s="170"/>
      <c r="C153" s="170"/>
      <c r="D153" s="170"/>
      <c r="E153" s="170"/>
      <c r="F153" s="171"/>
      <c r="G153" s="172"/>
    </row>
  </sheetData>
  <mergeCells count="2">
    <mergeCell ref="A8:G8"/>
    <mergeCell ref="C1:G7"/>
  </mergeCells>
  <pageMargins left="0.51181102362204722" right="0" top="0.22" bottom="0.16" header="0.16" footer="0.23"/>
  <pageSetup paperSize="9" scale="78" orientation="portrait" r:id="rId1"/>
  <headerFooter differentFirst="1"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62"/>
  <sheetViews>
    <sheetView view="pageBreakPreview" topLeftCell="A184" zoomScaleNormal="100" zoomScaleSheetLayoutView="100" workbookViewId="0">
      <selection activeCell="A506" sqref="A506"/>
    </sheetView>
  </sheetViews>
  <sheetFormatPr defaultColWidth="9.33203125" defaultRowHeight="12.75" x14ac:dyDescent="0.2"/>
  <cols>
    <col min="1" max="1" width="37" style="64" customWidth="1"/>
    <col min="2" max="2" width="5.5" style="64" customWidth="1"/>
    <col min="3" max="3" width="4.1640625" style="64" customWidth="1"/>
    <col min="4" max="4" width="4.5" style="64" customWidth="1"/>
    <col min="5" max="7" width="4.1640625" style="64" customWidth="1"/>
    <col min="8" max="8" width="8.33203125" style="64" customWidth="1"/>
    <col min="9" max="9" width="4.1640625" style="64" customWidth="1"/>
    <col min="10" max="11" width="14" style="64" customWidth="1"/>
    <col min="12" max="12" width="19" style="64" customWidth="1"/>
    <col min="13" max="13" width="9.5" style="64" customWidth="1"/>
    <col min="14" max="14" width="11.83203125" style="64" customWidth="1"/>
    <col min="15" max="16384" width="9.33203125" style="64"/>
  </cols>
  <sheetData>
    <row r="1" spans="1:14" ht="72.75" customHeight="1" x14ac:dyDescent="0.2">
      <c r="A1" s="99" t="s">
        <v>0</v>
      </c>
      <c r="B1" s="99" t="s">
        <v>0</v>
      </c>
      <c r="C1" s="99" t="s">
        <v>0</v>
      </c>
      <c r="D1" s="65" t="s">
        <v>0</v>
      </c>
      <c r="E1" s="65" t="s">
        <v>0</v>
      </c>
      <c r="F1" s="65" t="s">
        <v>0</v>
      </c>
      <c r="G1" s="65" t="s">
        <v>0</v>
      </c>
      <c r="H1" s="65" t="s">
        <v>0</v>
      </c>
      <c r="I1" s="201" t="s">
        <v>690</v>
      </c>
      <c r="J1" s="201"/>
      <c r="K1" s="201"/>
      <c r="L1" s="201"/>
      <c r="M1" s="201"/>
      <c r="N1" s="201"/>
    </row>
    <row r="2" spans="1:14" ht="42.75" customHeight="1" x14ac:dyDescent="0.2">
      <c r="A2" s="203" t="s">
        <v>691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ht="15" customHeight="1" x14ac:dyDescent="0.2">
      <c r="A3" s="1" t="s">
        <v>0</v>
      </c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204" t="s">
        <v>1</v>
      </c>
      <c r="J3" s="204"/>
      <c r="K3" s="204"/>
      <c r="L3" s="204"/>
      <c r="M3" s="204"/>
      <c r="N3" s="204"/>
    </row>
    <row r="4" spans="1:14" ht="19.899999999999999" customHeight="1" x14ac:dyDescent="0.2">
      <c r="A4" s="205" t="s">
        <v>2</v>
      </c>
      <c r="B4" s="205" t="s">
        <v>20</v>
      </c>
      <c r="C4" s="205" t="s">
        <v>3</v>
      </c>
      <c r="D4" s="205" t="s">
        <v>4</v>
      </c>
      <c r="E4" s="205" t="s">
        <v>5</v>
      </c>
      <c r="F4" s="205"/>
      <c r="G4" s="205"/>
      <c r="H4" s="205"/>
      <c r="I4" s="205" t="s">
        <v>6</v>
      </c>
      <c r="J4" s="205" t="s">
        <v>377</v>
      </c>
      <c r="K4" s="205" t="s">
        <v>378</v>
      </c>
      <c r="L4" s="205" t="s">
        <v>379</v>
      </c>
      <c r="M4" s="205" t="s">
        <v>380</v>
      </c>
      <c r="N4" s="205" t="s">
        <v>381</v>
      </c>
    </row>
    <row r="5" spans="1:14" ht="87.75" customHeight="1" x14ac:dyDescent="0.2">
      <c r="A5" s="205" t="s">
        <v>0</v>
      </c>
      <c r="B5" s="205" t="s">
        <v>0</v>
      </c>
      <c r="C5" s="205" t="s">
        <v>0</v>
      </c>
      <c r="D5" s="205" t="s">
        <v>0</v>
      </c>
      <c r="E5" s="205" t="s">
        <v>0</v>
      </c>
      <c r="F5" s="205"/>
      <c r="G5" s="205"/>
      <c r="H5" s="205"/>
      <c r="I5" s="205" t="s">
        <v>0</v>
      </c>
      <c r="J5" s="205" t="s">
        <v>0</v>
      </c>
      <c r="K5" s="205" t="s">
        <v>0</v>
      </c>
      <c r="L5" s="205" t="s">
        <v>0</v>
      </c>
      <c r="M5" s="205" t="s">
        <v>0</v>
      </c>
      <c r="N5" s="205" t="s">
        <v>0</v>
      </c>
    </row>
    <row r="6" spans="1:14" ht="14.45" customHeight="1" x14ac:dyDescent="0.2">
      <c r="A6" s="2" t="s">
        <v>7</v>
      </c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>
        <v>12</v>
      </c>
      <c r="M6" s="2">
        <v>13</v>
      </c>
      <c r="N6" s="2">
        <v>14</v>
      </c>
    </row>
    <row r="7" spans="1:14" ht="14.45" customHeight="1" x14ac:dyDescent="0.2">
      <c r="A7" s="69" t="s">
        <v>18</v>
      </c>
      <c r="B7" s="71"/>
      <c r="C7" s="71"/>
      <c r="D7" s="71"/>
      <c r="E7" s="57" t="s">
        <v>0</v>
      </c>
      <c r="F7" s="57" t="s">
        <v>0</v>
      </c>
      <c r="G7" s="57" t="s">
        <v>0</v>
      </c>
      <c r="H7" s="57" t="s">
        <v>0</v>
      </c>
      <c r="I7" s="71" t="s">
        <v>0</v>
      </c>
      <c r="J7" s="72">
        <f>J8+J254+J318</f>
        <v>623566.05905000004</v>
      </c>
      <c r="K7" s="72">
        <f>K8+K254+K318</f>
        <v>611435.05099999998</v>
      </c>
      <c r="L7" s="72">
        <f>L8+L254+L318</f>
        <v>589630.89179000002</v>
      </c>
      <c r="M7" s="72">
        <f>L7*100/J7</f>
        <v>94.557887369351036</v>
      </c>
      <c r="N7" s="72">
        <f>L7*100/K7</f>
        <v>96.433936985729019</v>
      </c>
    </row>
    <row r="8" spans="1:14" ht="25.5" customHeight="1" x14ac:dyDescent="0.2">
      <c r="A8" s="69" t="s">
        <v>42</v>
      </c>
      <c r="B8" s="70" t="s">
        <v>43</v>
      </c>
      <c r="C8" s="70"/>
      <c r="D8" s="70"/>
      <c r="E8" s="57"/>
      <c r="F8" s="57"/>
      <c r="G8" s="57"/>
      <c r="H8" s="57"/>
      <c r="I8" s="71"/>
      <c r="J8" s="72">
        <f>J9+J114+J126+J186+J211+J247+J199</f>
        <v>174437.54091000001</v>
      </c>
      <c r="K8" s="72">
        <f>K9+K114+K126+K186+K211+K247+K199</f>
        <v>174488.34669000001</v>
      </c>
      <c r="L8" s="72">
        <f>L9+L114+L126+L186+L211+L247+L199</f>
        <v>155709.15309000001</v>
      </c>
      <c r="M8" s="72">
        <f t="shared" ref="M8:M64" si="0">L8*100/J8</f>
        <v>89.263556616139866</v>
      </c>
      <c r="N8" s="72">
        <f t="shared" ref="N8:N64" si="1">L8*100/K8</f>
        <v>89.237565742219132</v>
      </c>
    </row>
    <row r="9" spans="1:14" ht="12.75" customHeight="1" x14ac:dyDescent="0.2">
      <c r="A9" s="69" t="s">
        <v>44</v>
      </c>
      <c r="B9" s="70" t="s">
        <v>43</v>
      </c>
      <c r="C9" s="70" t="s">
        <v>45</v>
      </c>
      <c r="D9" s="54"/>
      <c r="E9" s="58"/>
      <c r="F9" s="58"/>
      <c r="G9" s="58"/>
      <c r="H9" s="58"/>
      <c r="I9" s="66"/>
      <c r="J9" s="59">
        <f>J10+J22+J74+J80</f>
        <v>38388.860299999993</v>
      </c>
      <c r="K9" s="59">
        <f>K10+K22+K74+K80</f>
        <v>38329.763719999995</v>
      </c>
      <c r="L9" s="59">
        <f>L10+L22+L74+L80</f>
        <v>37463.972390000003</v>
      </c>
      <c r="M9" s="59">
        <f t="shared" si="0"/>
        <v>97.590738816489448</v>
      </c>
      <c r="N9" s="59">
        <f t="shared" si="1"/>
        <v>97.741203581831016</v>
      </c>
    </row>
    <row r="10" spans="1:14" ht="51" customHeight="1" x14ac:dyDescent="0.2">
      <c r="A10" s="53" t="s">
        <v>46</v>
      </c>
      <c r="B10" s="54" t="s">
        <v>43</v>
      </c>
      <c r="C10" s="54" t="s">
        <v>45</v>
      </c>
      <c r="D10" s="54" t="s">
        <v>47</v>
      </c>
      <c r="E10" s="58"/>
      <c r="F10" s="58"/>
      <c r="G10" s="58"/>
      <c r="H10" s="58"/>
      <c r="I10" s="54"/>
      <c r="J10" s="59">
        <f>J11</f>
        <v>2683.2644799999998</v>
      </c>
      <c r="K10" s="59">
        <f t="shared" ref="J10:L16" si="2">K11</f>
        <v>2740.2552799999999</v>
      </c>
      <c r="L10" s="59">
        <f t="shared" si="2"/>
        <v>2710.0254499999996</v>
      </c>
      <c r="M10" s="59">
        <f t="shared" si="0"/>
        <v>100.99732882089954</v>
      </c>
      <c r="N10" s="59">
        <f t="shared" si="1"/>
        <v>98.89682431339024</v>
      </c>
    </row>
    <row r="11" spans="1:14" ht="38.25" customHeight="1" x14ac:dyDescent="0.2">
      <c r="A11" s="53" t="s">
        <v>48</v>
      </c>
      <c r="B11" s="54" t="s">
        <v>43</v>
      </c>
      <c r="C11" s="54" t="s">
        <v>45</v>
      </c>
      <c r="D11" s="54" t="s">
        <v>47</v>
      </c>
      <c r="E11" s="52">
        <v>65</v>
      </c>
      <c r="F11" s="52">
        <v>0</v>
      </c>
      <c r="G11" s="52"/>
      <c r="H11" s="52"/>
      <c r="I11" s="54"/>
      <c r="J11" s="59">
        <f t="shared" si="2"/>
        <v>2683.2644799999998</v>
      </c>
      <c r="K11" s="59">
        <f t="shared" si="2"/>
        <v>2740.2552799999999</v>
      </c>
      <c r="L11" s="59">
        <f t="shared" si="2"/>
        <v>2710.0254499999996</v>
      </c>
      <c r="M11" s="59">
        <f t="shared" si="0"/>
        <v>100.99732882089954</v>
      </c>
      <c r="N11" s="59">
        <f t="shared" si="1"/>
        <v>98.89682431339024</v>
      </c>
    </row>
    <row r="12" spans="1:14" ht="12.75" customHeight="1" x14ac:dyDescent="0.2">
      <c r="A12" s="53" t="s">
        <v>49</v>
      </c>
      <c r="B12" s="54" t="s">
        <v>43</v>
      </c>
      <c r="C12" s="54" t="s">
        <v>45</v>
      </c>
      <c r="D12" s="54" t="s">
        <v>47</v>
      </c>
      <c r="E12" s="52">
        <v>65</v>
      </c>
      <c r="F12" s="52">
        <v>1</v>
      </c>
      <c r="G12" s="52"/>
      <c r="H12" s="52"/>
      <c r="I12" s="54"/>
      <c r="J12" s="59">
        <f>J13+J16+J19</f>
        <v>2683.2644799999998</v>
      </c>
      <c r="K12" s="59">
        <f>K13+K16+K19</f>
        <v>2740.2552799999999</v>
      </c>
      <c r="L12" s="59">
        <f>L13+L16+L19</f>
        <v>2710.0254499999996</v>
      </c>
      <c r="M12" s="59">
        <f t="shared" si="0"/>
        <v>100.99732882089954</v>
      </c>
      <c r="N12" s="59">
        <f t="shared" si="1"/>
        <v>98.89682431339024</v>
      </c>
    </row>
    <row r="13" spans="1:14" ht="25.5" customHeight="1" x14ac:dyDescent="0.2">
      <c r="A13" s="53" t="s">
        <v>50</v>
      </c>
      <c r="B13" s="54" t="s">
        <v>43</v>
      </c>
      <c r="C13" s="54" t="s">
        <v>45</v>
      </c>
      <c r="D13" s="54" t="s">
        <v>47</v>
      </c>
      <c r="E13" s="52">
        <v>65</v>
      </c>
      <c r="F13" s="52">
        <v>1</v>
      </c>
      <c r="G13" s="52" t="s">
        <v>140</v>
      </c>
      <c r="H13" s="52" t="s">
        <v>244</v>
      </c>
      <c r="I13" s="54"/>
      <c r="J13" s="59">
        <f t="shared" si="2"/>
        <v>2563.0092</v>
      </c>
      <c r="K13" s="59">
        <f t="shared" si="2"/>
        <v>2620</v>
      </c>
      <c r="L13" s="59">
        <f t="shared" si="2"/>
        <v>2589.7701699999998</v>
      </c>
      <c r="M13" s="59">
        <f t="shared" si="0"/>
        <v>101.04412305660081</v>
      </c>
      <c r="N13" s="59">
        <f t="shared" si="1"/>
        <v>98.846189694656488</v>
      </c>
    </row>
    <row r="14" spans="1:14" ht="89.25" customHeight="1" x14ac:dyDescent="0.2">
      <c r="A14" s="53" t="s">
        <v>51</v>
      </c>
      <c r="B14" s="54" t="s">
        <v>43</v>
      </c>
      <c r="C14" s="54" t="s">
        <v>45</v>
      </c>
      <c r="D14" s="54" t="s">
        <v>47</v>
      </c>
      <c r="E14" s="52">
        <v>65</v>
      </c>
      <c r="F14" s="52">
        <v>1</v>
      </c>
      <c r="G14" s="52" t="s">
        <v>140</v>
      </c>
      <c r="H14" s="52" t="s">
        <v>244</v>
      </c>
      <c r="I14" s="54" t="s">
        <v>221</v>
      </c>
      <c r="J14" s="59">
        <f t="shared" si="2"/>
        <v>2563.0092</v>
      </c>
      <c r="K14" s="59">
        <f t="shared" si="2"/>
        <v>2620</v>
      </c>
      <c r="L14" s="59">
        <f t="shared" si="2"/>
        <v>2589.7701699999998</v>
      </c>
      <c r="M14" s="59">
        <f t="shared" si="0"/>
        <v>101.04412305660081</v>
      </c>
      <c r="N14" s="59">
        <f t="shared" si="1"/>
        <v>98.846189694656488</v>
      </c>
    </row>
    <row r="15" spans="1:14" ht="38.25" customHeight="1" x14ac:dyDescent="0.2">
      <c r="A15" s="53" t="s">
        <v>52</v>
      </c>
      <c r="B15" s="54" t="s">
        <v>43</v>
      </c>
      <c r="C15" s="54" t="s">
        <v>45</v>
      </c>
      <c r="D15" s="54" t="s">
        <v>47</v>
      </c>
      <c r="E15" s="52">
        <v>65</v>
      </c>
      <c r="F15" s="52">
        <v>1</v>
      </c>
      <c r="G15" s="52" t="s">
        <v>140</v>
      </c>
      <c r="H15" s="52" t="s">
        <v>244</v>
      </c>
      <c r="I15" s="54" t="s">
        <v>222</v>
      </c>
      <c r="J15" s="59">
        <v>2563.0092</v>
      </c>
      <c r="K15" s="59">
        <v>2620</v>
      </c>
      <c r="L15" s="59">
        <v>2589.7701699999998</v>
      </c>
      <c r="M15" s="59">
        <f t="shared" si="0"/>
        <v>101.04412305660081</v>
      </c>
      <c r="N15" s="59">
        <f t="shared" si="1"/>
        <v>98.846189694656488</v>
      </c>
    </row>
    <row r="16" spans="1:14" ht="38.25" customHeight="1" x14ac:dyDescent="0.2">
      <c r="A16" s="185" t="s">
        <v>635</v>
      </c>
      <c r="B16" s="54" t="s">
        <v>43</v>
      </c>
      <c r="C16" s="54" t="s">
        <v>45</v>
      </c>
      <c r="D16" s="54" t="s">
        <v>47</v>
      </c>
      <c r="E16" s="52">
        <v>65</v>
      </c>
      <c r="F16" s="52">
        <v>1</v>
      </c>
      <c r="G16" s="52" t="s">
        <v>140</v>
      </c>
      <c r="H16" s="52" t="s">
        <v>636</v>
      </c>
      <c r="I16" s="54"/>
      <c r="J16" s="59">
        <f t="shared" si="2"/>
        <v>80.255279999999999</v>
      </c>
      <c r="K16" s="59">
        <f t="shared" si="2"/>
        <v>80.255279999999999</v>
      </c>
      <c r="L16" s="59">
        <f t="shared" si="2"/>
        <v>80.255279999999999</v>
      </c>
      <c r="M16" s="59">
        <f t="shared" si="0"/>
        <v>100</v>
      </c>
      <c r="N16" s="59">
        <f t="shared" si="1"/>
        <v>100</v>
      </c>
    </row>
    <row r="17" spans="1:14" ht="38.25" customHeight="1" x14ac:dyDescent="0.2">
      <c r="A17" s="185" t="s">
        <v>51</v>
      </c>
      <c r="B17" s="54" t="s">
        <v>43</v>
      </c>
      <c r="C17" s="54" t="s">
        <v>45</v>
      </c>
      <c r="D17" s="54" t="s">
        <v>47</v>
      </c>
      <c r="E17" s="52">
        <v>65</v>
      </c>
      <c r="F17" s="52">
        <v>1</v>
      </c>
      <c r="G17" s="52" t="s">
        <v>140</v>
      </c>
      <c r="H17" s="52" t="s">
        <v>636</v>
      </c>
      <c r="I17" s="54" t="s">
        <v>221</v>
      </c>
      <c r="J17" s="59">
        <f t="shared" ref="J17:L17" si="3">J18</f>
        <v>80.255279999999999</v>
      </c>
      <c r="K17" s="59">
        <f t="shared" si="3"/>
        <v>80.255279999999999</v>
      </c>
      <c r="L17" s="59">
        <f t="shared" si="3"/>
        <v>80.255279999999999</v>
      </c>
      <c r="M17" s="59">
        <f t="shared" si="0"/>
        <v>100</v>
      </c>
      <c r="N17" s="59">
        <f t="shared" si="1"/>
        <v>100</v>
      </c>
    </row>
    <row r="18" spans="1:14" ht="38.25" customHeight="1" x14ac:dyDescent="0.2">
      <c r="A18" s="185" t="s">
        <v>52</v>
      </c>
      <c r="B18" s="54" t="s">
        <v>43</v>
      </c>
      <c r="C18" s="54" t="s">
        <v>45</v>
      </c>
      <c r="D18" s="54" t="s">
        <v>47</v>
      </c>
      <c r="E18" s="52">
        <v>65</v>
      </c>
      <c r="F18" s="52">
        <v>1</v>
      </c>
      <c r="G18" s="52" t="s">
        <v>140</v>
      </c>
      <c r="H18" s="52" t="s">
        <v>636</v>
      </c>
      <c r="I18" s="54" t="s">
        <v>222</v>
      </c>
      <c r="J18" s="59">
        <v>80.255279999999999</v>
      </c>
      <c r="K18" s="59">
        <v>80.255279999999999</v>
      </c>
      <c r="L18" s="59">
        <v>80.255279999999999</v>
      </c>
      <c r="M18" s="59">
        <f t="shared" si="0"/>
        <v>100</v>
      </c>
      <c r="N18" s="59">
        <f t="shared" si="1"/>
        <v>100</v>
      </c>
    </row>
    <row r="19" spans="1:14" ht="38.25" customHeight="1" x14ac:dyDescent="0.2">
      <c r="A19" s="185" t="s">
        <v>659</v>
      </c>
      <c r="B19" s="54" t="s">
        <v>43</v>
      </c>
      <c r="C19" s="54" t="s">
        <v>45</v>
      </c>
      <c r="D19" s="54" t="s">
        <v>47</v>
      </c>
      <c r="E19" s="52">
        <v>65</v>
      </c>
      <c r="F19" s="52">
        <v>1</v>
      </c>
      <c r="G19" s="52" t="s">
        <v>140</v>
      </c>
      <c r="H19" s="52" t="s">
        <v>660</v>
      </c>
      <c r="I19" s="54"/>
      <c r="J19" s="59">
        <f t="shared" ref="J19:J20" si="4">J20</f>
        <v>40</v>
      </c>
      <c r="K19" s="59">
        <f t="shared" ref="K19:L20" si="5">K20</f>
        <v>40</v>
      </c>
      <c r="L19" s="59">
        <f t="shared" si="5"/>
        <v>40</v>
      </c>
      <c r="M19" s="59">
        <f t="shared" si="0"/>
        <v>100</v>
      </c>
      <c r="N19" s="59">
        <f t="shared" si="1"/>
        <v>100</v>
      </c>
    </row>
    <row r="20" spans="1:14" ht="38.25" customHeight="1" x14ac:dyDescent="0.2">
      <c r="A20" s="185" t="s">
        <v>51</v>
      </c>
      <c r="B20" s="54" t="s">
        <v>43</v>
      </c>
      <c r="C20" s="54" t="s">
        <v>45</v>
      </c>
      <c r="D20" s="54" t="s">
        <v>47</v>
      </c>
      <c r="E20" s="52">
        <v>65</v>
      </c>
      <c r="F20" s="52">
        <v>1</v>
      </c>
      <c r="G20" s="52" t="s">
        <v>140</v>
      </c>
      <c r="H20" s="52" t="s">
        <v>660</v>
      </c>
      <c r="I20" s="54" t="s">
        <v>221</v>
      </c>
      <c r="J20" s="59">
        <f t="shared" si="4"/>
        <v>40</v>
      </c>
      <c r="K20" s="59">
        <f t="shared" si="5"/>
        <v>40</v>
      </c>
      <c r="L20" s="59">
        <f t="shared" si="5"/>
        <v>40</v>
      </c>
      <c r="M20" s="59">
        <f t="shared" si="0"/>
        <v>100</v>
      </c>
      <c r="N20" s="59">
        <f t="shared" si="1"/>
        <v>100</v>
      </c>
    </row>
    <row r="21" spans="1:14" ht="38.25" customHeight="1" x14ac:dyDescent="0.2">
      <c r="A21" s="185" t="s">
        <v>52</v>
      </c>
      <c r="B21" s="54" t="s">
        <v>43</v>
      </c>
      <c r="C21" s="54" t="s">
        <v>45</v>
      </c>
      <c r="D21" s="54" t="s">
        <v>47</v>
      </c>
      <c r="E21" s="52">
        <v>65</v>
      </c>
      <c r="F21" s="52">
        <v>1</v>
      </c>
      <c r="G21" s="52" t="s">
        <v>140</v>
      </c>
      <c r="H21" s="52" t="s">
        <v>660</v>
      </c>
      <c r="I21" s="54" t="s">
        <v>222</v>
      </c>
      <c r="J21" s="59">
        <v>40</v>
      </c>
      <c r="K21" s="59">
        <v>40</v>
      </c>
      <c r="L21" s="59">
        <v>40</v>
      </c>
      <c r="M21" s="59">
        <f t="shared" si="0"/>
        <v>100</v>
      </c>
      <c r="N21" s="59">
        <f t="shared" si="1"/>
        <v>100</v>
      </c>
    </row>
    <row r="22" spans="1:14" ht="76.5" customHeight="1" x14ac:dyDescent="0.2">
      <c r="A22" s="53" t="s">
        <v>53</v>
      </c>
      <c r="B22" s="54" t="s">
        <v>43</v>
      </c>
      <c r="C22" s="54" t="s">
        <v>45</v>
      </c>
      <c r="D22" s="54" t="s">
        <v>54</v>
      </c>
      <c r="E22" s="52"/>
      <c r="F22" s="52"/>
      <c r="G22" s="52"/>
      <c r="H22" s="52"/>
      <c r="I22" s="66"/>
      <c r="J22" s="59">
        <f>J23+J37+J58</f>
        <v>31583.395819999998</v>
      </c>
      <c r="K22" s="59">
        <f t="shared" ref="K22:L22" si="6">K23+K37+K58</f>
        <v>31527.316099999996</v>
      </c>
      <c r="L22" s="59">
        <f t="shared" si="6"/>
        <v>30893.50043</v>
      </c>
      <c r="M22" s="59">
        <f t="shared" si="0"/>
        <v>97.815638970768546</v>
      </c>
      <c r="N22" s="59">
        <f t="shared" si="1"/>
        <v>97.989630109998501</v>
      </c>
    </row>
    <row r="23" spans="1:14" ht="38.25" customHeight="1" x14ac:dyDescent="0.2">
      <c r="A23" s="185" t="s">
        <v>55</v>
      </c>
      <c r="B23" s="54" t="s">
        <v>43</v>
      </c>
      <c r="C23" s="54" t="s">
        <v>45</v>
      </c>
      <c r="D23" s="54" t="s">
        <v>54</v>
      </c>
      <c r="E23" s="196" t="s">
        <v>711</v>
      </c>
      <c r="F23" s="196" t="s">
        <v>256</v>
      </c>
      <c r="G23" s="196"/>
      <c r="H23" s="196"/>
      <c r="I23" s="66"/>
      <c r="J23" s="59">
        <f>J24+J30</f>
        <v>634.4</v>
      </c>
      <c r="K23" s="59">
        <f t="shared" ref="K23:L23" si="7">K24+K30</f>
        <v>634.4</v>
      </c>
      <c r="L23" s="59">
        <f t="shared" si="7"/>
        <v>634.4</v>
      </c>
      <c r="M23" s="59">
        <f t="shared" si="0"/>
        <v>100</v>
      </c>
      <c r="N23" s="59">
        <f t="shared" si="1"/>
        <v>100</v>
      </c>
    </row>
    <row r="24" spans="1:14" ht="38.25" customHeight="1" x14ac:dyDescent="0.2">
      <c r="A24" s="185" t="s">
        <v>56</v>
      </c>
      <c r="B24" s="54" t="s">
        <v>43</v>
      </c>
      <c r="C24" s="54" t="s">
        <v>45</v>
      </c>
      <c r="D24" s="54" t="s">
        <v>54</v>
      </c>
      <c r="E24" s="196" t="s">
        <v>711</v>
      </c>
      <c r="F24" s="196" t="s">
        <v>256</v>
      </c>
      <c r="G24" s="196" t="s">
        <v>74</v>
      </c>
      <c r="H24" s="196"/>
      <c r="I24" s="66"/>
      <c r="J24" s="59">
        <f>J25</f>
        <v>403.9</v>
      </c>
      <c r="K24" s="59">
        <f>K25</f>
        <v>403.9</v>
      </c>
      <c r="L24" s="59">
        <f>L25</f>
        <v>403.9</v>
      </c>
      <c r="M24" s="59">
        <f t="shared" si="0"/>
        <v>100</v>
      </c>
      <c r="N24" s="59">
        <f t="shared" si="1"/>
        <v>100</v>
      </c>
    </row>
    <row r="25" spans="1:14" ht="41.25" customHeight="1" x14ac:dyDescent="0.2">
      <c r="A25" s="185" t="s">
        <v>38</v>
      </c>
      <c r="B25" s="54" t="s">
        <v>43</v>
      </c>
      <c r="C25" s="54" t="s">
        <v>45</v>
      </c>
      <c r="D25" s="54" t="s">
        <v>54</v>
      </c>
      <c r="E25" s="196" t="s">
        <v>711</v>
      </c>
      <c r="F25" s="196" t="s">
        <v>256</v>
      </c>
      <c r="G25" s="196" t="s">
        <v>74</v>
      </c>
      <c r="H25" s="196" t="s">
        <v>250</v>
      </c>
      <c r="I25" s="66"/>
      <c r="J25" s="59">
        <f>J26+J28</f>
        <v>403.9</v>
      </c>
      <c r="K25" s="59">
        <f>K26+K28</f>
        <v>403.9</v>
      </c>
      <c r="L25" s="59">
        <f>L26+L28</f>
        <v>403.9</v>
      </c>
      <c r="M25" s="59">
        <f t="shared" si="0"/>
        <v>100</v>
      </c>
      <c r="N25" s="59">
        <f t="shared" si="1"/>
        <v>100</v>
      </c>
    </row>
    <row r="26" spans="1:14" ht="41.25" customHeight="1" x14ac:dyDescent="0.2">
      <c r="A26" s="185" t="s">
        <v>51</v>
      </c>
      <c r="B26" s="54" t="s">
        <v>43</v>
      </c>
      <c r="C26" s="54" t="s">
        <v>45</v>
      </c>
      <c r="D26" s="54" t="s">
        <v>54</v>
      </c>
      <c r="E26" s="196" t="s">
        <v>711</v>
      </c>
      <c r="F26" s="196" t="s">
        <v>256</v>
      </c>
      <c r="G26" s="196" t="s">
        <v>74</v>
      </c>
      <c r="H26" s="196" t="s">
        <v>250</v>
      </c>
      <c r="I26" s="66" t="s">
        <v>221</v>
      </c>
      <c r="J26" s="59">
        <f>J27</f>
        <v>399.7</v>
      </c>
      <c r="K26" s="59">
        <f t="shared" ref="K26:L26" si="8">K27</f>
        <v>399.7</v>
      </c>
      <c r="L26" s="59">
        <f t="shared" si="8"/>
        <v>399.7</v>
      </c>
      <c r="M26" s="59">
        <f t="shared" si="0"/>
        <v>100</v>
      </c>
      <c r="N26" s="59">
        <f t="shared" si="1"/>
        <v>100</v>
      </c>
    </row>
    <row r="27" spans="1:14" ht="41.25" customHeight="1" x14ac:dyDescent="0.2">
      <c r="A27" s="185" t="s">
        <v>52</v>
      </c>
      <c r="B27" s="54" t="s">
        <v>43</v>
      </c>
      <c r="C27" s="54" t="s">
        <v>45</v>
      </c>
      <c r="D27" s="54" t="s">
        <v>54</v>
      </c>
      <c r="E27" s="196" t="s">
        <v>711</v>
      </c>
      <c r="F27" s="196" t="s">
        <v>256</v>
      </c>
      <c r="G27" s="196" t="s">
        <v>74</v>
      </c>
      <c r="H27" s="196" t="s">
        <v>250</v>
      </c>
      <c r="I27" s="66" t="s">
        <v>222</v>
      </c>
      <c r="J27" s="59">
        <v>399.7</v>
      </c>
      <c r="K27" s="59">
        <v>399.7</v>
      </c>
      <c r="L27" s="59">
        <v>399.7</v>
      </c>
      <c r="M27" s="59">
        <f t="shared" si="0"/>
        <v>100</v>
      </c>
      <c r="N27" s="59">
        <f t="shared" si="1"/>
        <v>100</v>
      </c>
    </row>
    <row r="28" spans="1:14" ht="41.25" customHeight="1" x14ac:dyDescent="0.2">
      <c r="A28" s="185" t="s">
        <v>58</v>
      </c>
      <c r="B28" s="54" t="s">
        <v>43</v>
      </c>
      <c r="C28" s="54" t="s">
        <v>45</v>
      </c>
      <c r="D28" s="54" t="s">
        <v>54</v>
      </c>
      <c r="E28" s="196" t="s">
        <v>711</v>
      </c>
      <c r="F28" s="196" t="s">
        <v>256</v>
      </c>
      <c r="G28" s="196" t="s">
        <v>74</v>
      </c>
      <c r="H28" s="196" t="s">
        <v>250</v>
      </c>
      <c r="I28" s="66" t="s">
        <v>223</v>
      </c>
      <c r="J28" s="59">
        <f>J29</f>
        <v>4.2</v>
      </c>
      <c r="K28" s="59">
        <f t="shared" ref="K28:L28" si="9">K29</f>
        <v>4.2</v>
      </c>
      <c r="L28" s="59">
        <f t="shared" si="9"/>
        <v>4.2</v>
      </c>
      <c r="M28" s="59">
        <f t="shared" si="0"/>
        <v>100</v>
      </c>
      <c r="N28" s="59">
        <f t="shared" si="1"/>
        <v>100</v>
      </c>
    </row>
    <row r="29" spans="1:14" ht="38.25" customHeight="1" x14ac:dyDescent="0.2">
      <c r="A29" s="185" t="s">
        <v>59</v>
      </c>
      <c r="B29" s="54" t="s">
        <v>43</v>
      </c>
      <c r="C29" s="54" t="s">
        <v>45</v>
      </c>
      <c r="D29" s="54" t="s">
        <v>54</v>
      </c>
      <c r="E29" s="196" t="s">
        <v>711</v>
      </c>
      <c r="F29" s="196" t="s">
        <v>256</v>
      </c>
      <c r="G29" s="196" t="s">
        <v>74</v>
      </c>
      <c r="H29" s="196" t="s">
        <v>250</v>
      </c>
      <c r="I29" s="66" t="s">
        <v>224</v>
      </c>
      <c r="J29" s="59">
        <v>4.2</v>
      </c>
      <c r="K29" s="59">
        <v>4.2</v>
      </c>
      <c r="L29" s="59">
        <v>4.2</v>
      </c>
      <c r="M29" s="59">
        <f t="shared" si="0"/>
        <v>100</v>
      </c>
      <c r="N29" s="59">
        <f t="shared" si="1"/>
        <v>100</v>
      </c>
    </row>
    <row r="30" spans="1:14" ht="38.25" customHeight="1" x14ac:dyDescent="0.2">
      <c r="A30" s="185" t="s">
        <v>712</v>
      </c>
      <c r="B30" s="54" t="s">
        <v>43</v>
      </c>
      <c r="C30" s="54" t="s">
        <v>45</v>
      </c>
      <c r="D30" s="54" t="s">
        <v>54</v>
      </c>
      <c r="E30" s="196" t="s">
        <v>711</v>
      </c>
      <c r="F30" s="196" t="s">
        <v>256</v>
      </c>
      <c r="G30" s="196" t="s">
        <v>99</v>
      </c>
      <c r="H30" s="196"/>
      <c r="I30" s="66"/>
      <c r="J30" s="59">
        <f>J31+J34</f>
        <v>230.5</v>
      </c>
      <c r="K30" s="59">
        <f t="shared" ref="K30:L30" si="10">K31+K34</f>
        <v>230.5</v>
      </c>
      <c r="L30" s="59">
        <f t="shared" si="10"/>
        <v>230.5</v>
      </c>
      <c r="M30" s="59">
        <f t="shared" si="0"/>
        <v>100</v>
      </c>
      <c r="N30" s="59">
        <f t="shared" si="1"/>
        <v>100</v>
      </c>
    </row>
    <row r="31" spans="1:14" ht="38.25" customHeight="1" x14ac:dyDescent="0.2">
      <c r="A31" s="185" t="s">
        <v>37</v>
      </c>
      <c r="B31" s="54" t="s">
        <v>43</v>
      </c>
      <c r="C31" s="54" t="s">
        <v>45</v>
      </c>
      <c r="D31" s="54" t="s">
        <v>54</v>
      </c>
      <c r="E31" s="196" t="s">
        <v>711</v>
      </c>
      <c r="F31" s="196" t="s">
        <v>256</v>
      </c>
      <c r="G31" s="196" t="s">
        <v>99</v>
      </c>
      <c r="H31" s="196" t="s">
        <v>249</v>
      </c>
      <c r="I31" s="66"/>
      <c r="J31" s="59">
        <f>J32</f>
        <v>226.2</v>
      </c>
      <c r="K31" s="59">
        <f t="shared" ref="K31:L31" si="11">K32</f>
        <v>226.2</v>
      </c>
      <c r="L31" s="59">
        <f t="shared" si="11"/>
        <v>226.2</v>
      </c>
      <c r="M31" s="59">
        <f t="shared" si="0"/>
        <v>100</v>
      </c>
      <c r="N31" s="59">
        <f t="shared" si="1"/>
        <v>100</v>
      </c>
    </row>
    <row r="32" spans="1:14" ht="36.75" customHeight="1" x14ac:dyDescent="0.2">
      <c r="A32" s="185" t="s">
        <v>51</v>
      </c>
      <c r="B32" s="54" t="s">
        <v>43</v>
      </c>
      <c r="C32" s="54" t="s">
        <v>45</v>
      </c>
      <c r="D32" s="54" t="s">
        <v>54</v>
      </c>
      <c r="E32" s="196" t="s">
        <v>711</v>
      </c>
      <c r="F32" s="196" t="s">
        <v>256</v>
      </c>
      <c r="G32" s="196" t="s">
        <v>99</v>
      </c>
      <c r="H32" s="196" t="s">
        <v>249</v>
      </c>
      <c r="I32" s="66" t="s">
        <v>221</v>
      </c>
      <c r="J32" s="59">
        <f>J33</f>
        <v>226.2</v>
      </c>
      <c r="K32" s="59">
        <f t="shared" ref="K32:L32" si="12">K33</f>
        <v>226.2</v>
      </c>
      <c r="L32" s="59">
        <f t="shared" si="12"/>
        <v>226.2</v>
      </c>
      <c r="M32" s="59">
        <f t="shared" si="0"/>
        <v>100</v>
      </c>
      <c r="N32" s="59">
        <f t="shared" si="1"/>
        <v>100</v>
      </c>
    </row>
    <row r="33" spans="1:14" ht="36.75" customHeight="1" x14ac:dyDescent="0.2">
      <c r="A33" s="185" t="s">
        <v>52</v>
      </c>
      <c r="B33" s="54" t="s">
        <v>43</v>
      </c>
      <c r="C33" s="54" t="s">
        <v>45</v>
      </c>
      <c r="D33" s="54" t="s">
        <v>54</v>
      </c>
      <c r="E33" s="196" t="s">
        <v>711</v>
      </c>
      <c r="F33" s="196" t="s">
        <v>256</v>
      </c>
      <c r="G33" s="196" t="s">
        <v>99</v>
      </c>
      <c r="H33" s="196" t="s">
        <v>249</v>
      </c>
      <c r="I33" s="66" t="s">
        <v>222</v>
      </c>
      <c r="J33" s="59">
        <v>226.2</v>
      </c>
      <c r="K33" s="59">
        <v>226.2</v>
      </c>
      <c r="L33" s="59">
        <v>226.2</v>
      </c>
      <c r="M33" s="59">
        <f t="shared" si="0"/>
        <v>100</v>
      </c>
      <c r="N33" s="59">
        <f t="shared" si="1"/>
        <v>100</v>
      </c>
    </row>
    <row r="34" spans="1:14" ht="36.75" customHeight="1" x14ac:dyDescent="0.2">
      <c r="A34" s="185" t="s">
        <v>30</v>
      </c>
      <c r="B34" s="54" t="s">
        <v>43</v>
      </c>
      <c r="C34" s="54" t="s">
        <v>45</v>
      </c>
      <c r="D34" s="54" t="s">
        <v>54</v>
      </c>
      <c r="E34" s="196" t="s">
        <v>711</v>
      </c>
      <c r="F34" s="196" t="s">
        <v>256</v>
      </c>
      <c r="G34" s="196" t="s">
        <v>99</v>
      </c>
      <c r="H34" s="196" t="s">
        <v>251</v>
      </c>
      <c r="I34" s="66"/>
      <c r="J34" s="59">
        <f t="shared" ref="J34:L35" si="13">J35</f>
        <v>4.3</v>
      </c>
      <c r="K34" s="59">
        <f t="shared" si="13"/>
        <v>4.3</v>
      </c>
      <c r="L34" s="59">
        <f t="shared" si="13"/>
        <v>4.3</v>
      </c>
      <c r="M34" s="59">
        <f t="shared" si="0"/>
        <v>100</v>
      </c>
      <c r="N34" s="59">
        <f t="shared" si="1"/>
        <v>100</v>
      </c>
    </row>
    <row r="35" spans="1:14" ht="33.75" customHeight="1" x14ac:dyDescent="0.2">
      <c r="A35" s="185" t="s">
        <v>58</v>
      </c>
      <c r="B35" s="54" t="s">
        <v>43</v>
      </c>
      <c r="C35" s="54" t="s">
        <v>45</v>
      </c>
      <c r="D35" s="54" t="s">
        <v>54</v>
      </c>
      <c r="E35" s="196" t="s">
        <v>711</v>
      </c>
      <c r="F35" s="196" t="s">
        <v>256</v>
      </c>
      <c r="G35" s="196" t="s">
        <v>99</v>
      </c>
      <c r="H35" s="196" t="s">
        <v>251</v>
      </c>
      <c r="I35" s="66" t="s">
        <v>223</v>
      </c>
      <c r="J35" s="59">
        <f t="shared" si="13"/>
        <v>4.3</v>
      </c>
      <c r="K35" s="59">
        <f t="shared" si="13"/>
        <v>4.3</v>
      </c>
      <c r="L35" s="59">
        <f t="shared" si="13"/>
        <v>4.3</v>
      </c>
      <c r="M35" s="59">
        <f t="shared" si="0"/>
        <v>100</v>
      </c>
      <c r="N35" s="59">
        <f t="shared" si="1"/>
        <v>100</v>
      </c>
    </row>
    <row r="36" spans="1:14" ht="37.5" customHeight="1" x14ac:dyDescent="0.2">
      <c r="A36" s="185" t="s">
        <v>59</v>
      </c>
      <c r="B36" s="54" t="s">
        <v>43</v>
      </c>
      <c r="C36" s="54" t="s">
        <v>45</v>
      </c>
      <c r="D36" s="54" t="s">
        <v>54</v>
      </c>
      <c r="E36" s="196" t="s">
        <v>711</v>
      </c>
      <c r="F36" s="196" t="s">
        <v>256</v>
      </c>
      <c r="G36" s="196" t="s">
        <v>99</v>
      </c>
      <c r="H36" s="196" t="s">
        <v>251</v>
      </c>
      <c r="I36" s="66" t="s">
        <v>224</v>
      </c>
      <c r="J36" s="59">
        <v>4.3</v>
      </c>
      <c r="K36" s="59">
        <v>4.3</v>
      </c>
      <c r="L36" s="59">
        <v>4.3</v>
      </c>
      <c r="M36" s="59">
        <f t="shared" si="0"/>
        <v>100</v>
      </c>
      <c r="N36" s="59">
        <f t="shared" si="1"/>
        <v>100</v>
      </c>
    </row>
    <row r="37" spans="1:14" ht="51" customHeight="1" x14ac:dyDescent="0.2">
      <c r="A37" s="53" t="s">
        <v>62</v>
      </c>
      <c r="B37" s="54" t="s">
        <v>43</v>
      </c>
      <c r="C37" s="74" t="s">
        <v>45</v>
      </c>
      <c r="D37" s="74" t="s">
        <v>54</v>
      </c>
      <c r="E37" s="52">
        <v>65</v>
      </c>
      <c r="F37" s="52">
        <v>0</v>
      </c>
      <c r="G37" s="52"/>
      <c r="H37" s="52"/>
      <c r="I37" s="66"/>
      <c r="J37" s="59">
        <f>J38</f>
        <v>30537.395819999998</v>
      </c>
      <c r="K37" s="59">
        <f>K38</f>
        <v>30481.316099999996</v>
      </c>
      <c r="L37" s="59">
        <f>L38</f>
        <v>29847.50043</v>
      </c>
      <c r="M37" s="59">
        <f t="shared" si="0"/>
        <v>97.740817867815167</v>
      </c>
      <c r="N37" s="59">
        <f t="shared" si="1"/>
        <v>97.920642048654855</v>
      </c>
    </row>
    <row r="38" spans="1:14" ht="25.5" customHeight="1" x14ac:dyDescent="0.2">
      <c r="A38" s="53" t="s">
        <v>63</v>
      </c>
      <c r="B38" s="54" t="s">
        <v>43</v>
      </c>
      <c r="C38" s="54" t="s">
        <v>45</v>
      </c>
      <c r="D38" s="54" t="s">
        <v>54</v>
      </c>
      <c r="E38" s="52">
        <v>65</v>
      </c>
      <c r="F38" s="52">
        <v>2</v>
      </c>
      <c r="G38" s="52"/>
      <c r="H38" s="52"/>
      <c r="I38" s="66"/>
      <c r="J38" s="59">
        <f>J39+J42+J49+J52+J55</f>
        <v>30537.395819999998</v>
      </c>
      <c r="K38" s="59">
        <f>K39+K42+K49+K52+K55</f>
        <v>30481.316099999996</v>
      </c>
      <c r="L38" s="59">
        <f>L39+L42+L49+L52+L55</f>
        <v>29847.50043</v>
      </c>
      <c r="M38" s="59">
        <f t="shared" si="0"/>
        <v>97.740817867815167</v>
      </c>
      <c r="N38" s="59">
        <f t="shared" si="1"/>
        <v>97.920642048654855</v>
      </c>
    </row>
    <row r="39" spans="1:14" ht="38.25" customHeight="1" x14ac:dyDescent="0.2">
      <c r="A39" s="53" t="s">
        <v>64</v>
      </c>
      <c r="B39" s="54" t="s">
        <v>43</v>
      </c>
      <c r="C39" s="54" t="s">
        <v>45</v>
      </c>
      <c r="D39" s="54" t="s">
        <v>54</v>
      </c>
      <c r="E39" s="52">
        <v>65</v>
      </c>
      <c r="F39" s="52">
        <v>2</v>
      </c>
      <c r="G39" s="52" t="s">
        <v>140</v>
      </c>
      <c r="H39" s="52" t="s">
        <v>246</v>
      </c>
      <c r="I39" s="66"/>
      <c r="J39" s="59">
        <f t="shared" ref="J39:L40" si="14">J40</f>
        <v>24298.1</v>
      </c>
      <c r="K39" s="59">
        <f t="shared" si="14"/>
        <v>24382.001489999999</v>
      </c>
      <c r="L39" s="59">
        <f t="shared" si="14"/>
        <v>23902.05543</v>
      </c>
      <c r="M39" s="59">
        <f t="shared" si="0"/>
        <v>98.370059510825953</v>
      </c>
      <c r="N39" s="59">
        <f t="shared" si="1"/>
        <v>98.031555940160032</v>
      </c>
    </row>
    <row r="40" spans="1:14" ht="89.25" customHeight="1" x14ac:dyDescent="0.2">
      <c r="A40" s="53" t="s">
        <v>51</v>
      </c>
      <c r="B40" s="54" t="s">
        <v>43</v>
      </c>
      <c r="C40" s="54" t="s">
        <v>45</v>
      </c>
      <c r="D40" s="54" t="s">
        <v>54</v>
      </c>
      <c r="E40" s="52">
        <v>65</v>
      </c>
      <c r="F40" s="52">
        <v>2</v>
      </c>
      <c r="G40" s="52" t="s">
        <v>140</v>
      </c>
      <c r="H40" s="52" t="s">
        <v>246</v>
      </c>
      <c r="I40" s="66" t="s">
        <v>221</v>
      </c>
      <c r="J40" s="59">
        <f t="shared" si="14"/>
        <v>24298.1</v>
      </c>
      <c r="K40" s="59">
        <f t="shared" si="14"/>
        <v>24382.001489999999</v>
      </c>
      <c r="L40" s="59">
        <f t="shared" si="14"/>
        <v>23902.05543</v>
      </c>
      <c r="M40" s="59">
        <f t="shared" si="0"/>
        <v>98.370059510825953</v>
      </c>
      <c r="N40" s="59">
        <f t="shared" si="1"/>
        <v>98.031555940160032</v>
      </c>
    </row>
    <row r="41" spans="1:14" ht="38.25" customHeight="1" x14ac:dyDescent="0.2">
      <c r="A41" s="53" t="s">
        <v>52</v>
      </c>
      <c r="B41" s="54" t="s">
        <v>43</v>
      </c>
      <c r="C41" s="54" t="s">
        <v>45</v>
      </c>
      <c r="D41" s="54" t="s">
        <v>54</v>
      </c>
      <c r="E41" s="52">
        <v>65</v>
      </c>
      <c r="F41" s="52">
        <v>2</v>
      </c>
      <c r="G41" s="52" t="s">
        <v>140</v>
      </c>
      <c r="H41" s="52" t="s">
        <v>246</v>
      </c>
      <c r="I41" s="66" t="s">
        <v>222</v>
      </c>
      <c r="J41" s="59">
        <v>24298.1</v>
      </c>
      <c r="K41" s="59">
        <v>24382.001489999999</v>
      </c>
      <c r="L41" s="59">
        <v>23902.05543</v>
      </c>
      <c r="M41" s="59">
        <f t="shared" si="0"/>
        <v>98.370059510825953</v>
      </c>
      <c r="N41" s="59">
        <f t="shared" si="1"/>
        <v>98.031555940160032</v>
      </c>
    </row>
    <row r="42" spans="1:14" ht="25.5" customHeight="1" x14ac:dyDescent="0.2">
      <c r="A42" s="53" t="s">
        <v>65</v>
      </c>
      <c r="B42" s="54" t="s">
        <v>43</v>
      </c>
      <c r="C42" s="54" t="s">
        <v>45</v>
      </c>
      <c r="D42" s="54" t="s">
        <v>54</v>
      </c>
      <c r="E42" s="52">
        <v>65</v>
      </c>
      <c r="F42" s="52">
        <v>2</v>
      </c>
      <c r="G42" s="52" t="s">
        <v>140</v>
      </c>
      <c r="H42" s="52" t="s">
        <v>247</v>
      </c>
      <c r="I42" s="66"/>
      <c r="J42" s="59">
        <f>+J45+J47+J43</f>
        <v>2169.8951399999996</v>
      </c>
      <c r="K42" s="59">
        <f>+K45+K47+K43</f>
        <v>2029.9139300000002</v>
      </c>
      <c r="L42" s="59">
        <f>+L45+L47+L43</f>
        <v>1876.04432</v>
      </c>
      <c r="M42" s="59">
        <f t="shared" si="0"/>
        <v>86.45783316515471</v>
      </c>
      <c r="N42" s="59">
        <f t="shared" si="1"/>
        <v>92.419894867168082</v>
      </c>
    </row>
    <row r="43" spans="1:14" ht="89.25" customHeight="1" x14ac:dyDescent="0.2">
      <c r="A43" s="53" t="s">
        <v>51</v>
      </c>
      <c r="B43" s="54" t="s">
        <v>43</v>
      </c>
      <c r="C43" s="54" t="s">
        <v>45</v>
      </c>
      <c r="D43" s="54" t="s">
        <v>54</v>
      </c>
      <c r="E43" s="52">
        <v>65</v>
      </c>
      <c r="F43" s="52">
        <v>2</v>
      </c>
      <c r="G43" s="52" t="s">
        <v>140</v>
      </c>
      <c r="H43" s="52" t="s">
        <v>247</v>
      </c>
      <c r="I43" s="66" t="s">
        <v>221</v>
      </c>
      <c r="J43" s="59">
        <f>J44</f>
        <v>106.67569999999999</v>
      </c>
      <c r="K43" s="59">
        <f>K44</f>
        <v>106.67569999999999</v>
      </c>
      <c r="L43" s="59">
        <f>L44</f>
        <v>103.2428</v>
      </c>
      <c r="M43" s="59">
        <f t="shared" si="0"/>
        <v>96.781928780406417</v>
      </c>
      <c r="N43" s="59">
        <f t="shared" si="1"/>
        <v>96.781928780406417</v>
      </c>
    </row>
    <row r="44" spans="1:14" ht="38.25" customHeight="1" x14ac:dyDescent="0.2">
      <c r="A44" s="53" t="s">
        <v>52</v>
      </c>
      <c r="B44" s="54" t="s">
        <v>43</v>
      </c>
      <c r="C44" s="54" t="s">
        <v>45</v>
      </c>
      <c r="D44" s="54" t="s">
        <v>54</v>
      </c>
      <c r="E44" s="52">
        <v>65</v>
      </c>
      <c r="F44" s="52">
        <v>2</v>
      </c>
      <c r="G44" s="52" t="s">
        <v>140</v>
      </c>
      <c r="H44" s="52" t="s">
        <v>247</v>
      </c>
      <c r="I44" s="66" t="s">
        <v>222</v>
      </c>
      <c r="J44" s="59">
        <v>106.67569999999999</v>
      </c>
      <c r="K44" s="59">
        <v>106.67569999999999</v>
      </c>
      <c r="L44" s="59">
        <v>103.2428</v>
      </c>
      <c r="M44" s="59">
        <f t="shared" si="0"/>
        <v>96.781928780406417</v>
      </c>
      <c r="N44" s="59">
        <f t="shared" si="1"/>
        <v>96.781928780406417</v>
      </c>
    </row>
    <row r="45" spans="1:14" ht="38.25" customHeight="1" x14ac:dyDescent="0.2">
      <c r="A45" s="53" t="s">
        <v>58</v>
      </c>
      <c r="B45" s="54" t="s">
        <v>43</v>
      </c>
      <c r="C45" s="54" t="s">
        <v>45</v>
      </c>
      <c r="D45" s="54" t="s">
        <v>54</v>
      </c>
      <c r="E45" s="52">
        <v>65</v>
      </c>
      <c r="F45" s="52">
        <v>2</v>
      </c>
      <c r="G45" s="52" t="s">
        <v>140</v>
      </c>
      <c r="H45" s="52" t="s">
        <v>247</v>
      </c>
      <c r="I45" s="66" t="s">
        <v>223</v>
      </c>
      <c r="J45" s="59">
        <f>J46</f>
        <v>1980.2</v>
      </c>
      <c r="K45" s="59">
        <f>K46</f>
        <v>1840.2187900000001</v>
      </c>
      <c r="L45" s="59">
        <f>L46</f>
        <v>1702.44353</v>
      </c>
      <c r="M45" s="59">
        <f t="shared" si="0"/>
        <v>85.973312291687705</v>
      </c>
      <c r="N45" s="59">
        <f t="shared" si="1"/>
        <v>92.513104379289587</v>
      </c>
    </row>
    <row r="46" spans="1:14" ht="38.25" customHeight="1" x14ac:dyDescent="0.2">
      <c r="A46" s="53" t="s">
        <v>59</v>
      </c>
      <c r="B46" s="54" t="s">
        <v>43</v>
      </c>
      <c r="C46" s="54" t="s">
        <v>45</v>
      </c>
      <c r="D46" s="54" t="s">
        <v>54</v>
      </c>
      <c r="E46" s="52">
        <v>65</v>
      </c>
      <c r="F46" s="52">
        <v>2</v>
      </c>
      <c r="G46" s="52" t="s">
        <v>140</v>
      </c>
      <c r="H46" s="52" t="s">
        <v>247</v>
      </c>
      <c r="I46" s="66" t="s">
        <v>224</v>
      </c>
      <c r="J46" s="59">
        <v>1980.2</v>
      </c>
      <c r="K46" s="59">
        <v>1840.2187900000001</v>
      </c>
      <c r="L46" s="59">
        <v>1702.44353</v>
      </c>
      <c r="M46" s="59">
        <f t="shared" si="0"/>
        <v>85.973312291687705</v>
      </c>
      <c r="N46" s="59">
        <f t="shared" si="1"/>
        <v>92.513104379289587</v>
      </c>
    </row>
    <row r="47" spans="1:14" ht="12.75" customHeight="1" x14ac:dyDescent="0.2">
      <c r="A47" s="53" t="s">
        <v>66</v>
      </c>
      <c r="B47" s="54" t="s">
        <v>43</v>
      </c>
      <c r="C47" s="54" t="s">
        <v>45</v>
      </c>
      <c r="D47" s="54" t="s">
        <v>54</v>
      </c>
      <c r="E47" s="52">
        <v>65</v>
      </c>
      <c r="F47" s="52">
        <v>2</v>
      </c>
      <c r="G47" s="52" t="s">
        <v>140</v>
      </c>
      <c r="H47" s="52" t="s">
        <v>247</v>
      </c>
      <c r="I47" s="66" t="s">
        <v>225</v>
      </c>
      <c r="J47" s="59">
        <f>J48</f>
        <v>83.019440000000003</v>
      </c>
      <c r="K47" s="59">
        <f>K48</f>
        <v>83.019440000000003</v>
      </c>
      <c r="L47" s="59">
        <f>L48</f>
        <v>70.357990000000001</v>
      </c>
      <c r="M47" s="59">
        <f t="shared" si="0"/>
        <v>84.748813049088255</v>
      </c>
      <c r="N47" s="59">
        <f t="shared" si="1"/>
        <v>84.748813049088255</v>
      </c>
    </row>
    <row r="48" spans="1:14" ht="25.5" customHeight="1" x14ac:dyDescent="0.2">
      <c r="A48" s="53" t="s">
        <v>67</v>
      </c>
      <c r="B48" s="54" t="s">
        <v>43</v>
      </c>
      <c r="C48" s="54" t="s">
        <v>45</v>
      </c>
      <c r="D48" s="54" t="s">
        <v>54</v>
      </c>
      <c r="E48" s="52">
        <v>65</v>
      </c>
      <c r="F48" s="52">
        <v>2</v>
      </c>
      <c r="G48" s="52" t="s">
        <v>140</v>
      </c>
      <c r="H48" s="52" t="s">
        <v>247</v>
      </c>
      <c r="I48" s="66" t="s">
        <v>226</v>
      </c>
      <c r="J48" s="59">
        <v>83.019440000000003</v>
      </c>
      <c r="K48" s="59">
        <v>83.019440000000003</v>
      </c>
      <c r="L48" s="59">
        <v>70.357990000000001</v>
      </c>
      <c r="M48" s="59">
        <f t="shared" si="0"/>
        <v>84.748813049088255</v>
      </c>
      <c r="N48" s="59">
        <f t="shared" si="1"/>
        <v>84.748813049088255</v>
      </c>
    </row>
    <row r="49" spans="1:14" ht="53.25" customHeight="1" x14ac:dyDescent="0.2">
      <c r="A49" s="185" t="s">
        <v>635</v>
      </c>
      <c r="B49" s="95" t="s">
        <v>43</v>
      </c>
      <c r="C49" s="95" t="s">
        <v>45</v>
      </c>
      <c r="D49" s="95" t="s">
        <v>54</v>
      </c>
      <c r="E49" s="57">
        <v>65</v>
      </c>
      <c r="F49" s="57">
        <v>2</v>
      </c>
      <c r="G49" s="57" t="s">
        <v>140</v>
      </c>
      <c r="H49" s="57" t="s">
        <v>636</v>
      </c>
      <c r="I49" s="186"/>
      <c r="J49" s="59">
        <f t="shared" ref="J49:L50" si="15">J50</f>
        <v>874.08650999999998</v>
      </c>
      <c r="K49" s="59">
        <f t="shared" si="15"/>
        <v>874.08650999999998</v>
      </c>
      <c r="L49" s="59">
        <f t="shared" si="15"/>
        <v>874.08650999999998</v>
      </c>
      <c r="M49" s="59">
        <f t="shared" si="0"/>
        <v>100</v>
      </c>
      <c r="N49" s="59">
        <f t="shared" si="1"/>
        <v>100</v>
      </c>
    </row>
    <row r="50" spans="1:14" ht="38.25" customHeight="1" x14ac:dyDescent="0.2">
      <c r="A50" s="185" t="s">
        <v>51</v>
      </c>
      <c r="B50" s="95" t="s">
        <v>43</v>
      </c>
      <c r="C50" s="95" t="s">
        <v>45</v>
      </c>
      <c r="D50" s="95" t="s">
        <v>54</v>
      </c>
      <c r="E50" s="57">
        <v>65</v>
      </c>
      <c r="F50" s="57">
        <v>2</v>
      </c>
      <c r="G50" s="57" t="s">
        <v>140</v>
      </c>
      <c r="H50" s="57" t="s">
        <v>636</v>
      </c>
      <c r="I50" s="186" t="s">
        <v>221</v>
      </c>
      <c r="J50" s="59">
        <f t="shared" si="15"/>
        <v>874.08650999999998</v>
      </c>
      <c r="K50" s="59">
        <f t="shared" si="15"/>
        <v>874.08650999999998</v>
      </c>
      <c r="L50" s="59">
        <f t="shared" si="15"/>
        <v>874.08650999999998</v>
      </c>
      <c r="M50" s="59">
        <f t="shared" si="0"/>
        <v>100</v>
      </c>
      <c r="N50" s="59">
        <f t="shared" si="1"/>
        <v>100</v>
      </c>
    </row>
    <row r="51" spans="1:14" ht="38.25" customHeight="1" x14ac:dyDescent="0.2">
      <c r="A51" s="185" t="s">
        <v>52</v>
      </c>
      <c r="B51" s="95" t="s">
        <v>43</v>
      </c>
      <c r="C51" s="95" t="s">
        <v>45</v>
      </c>
      <c r="D51" s="95" t="s">
        <v>54</v>
      </c>
      <c r="E51" s="57">
        <v>65</v>
      </c>
      <c r="F51" s="57">
        <v>2</v>
      </c>
      <c r="G51" s="57" t="s">
        <v>140</v>
      </c>
      <c r="H51" s="57" t="s">
        <v>636</v>
      </c>
      <c r="I51" s="186" t="s">
        <v>222</v>
      </c>
      <c r="J51" s="59">
        <v>874.08650999999998</v>
      </c>
      <c r="K51" s="59">
        <v>874.08650999999998</v>
      </c>
      <c r="L51" s="59">
        <v>874.08650999999998</v>
      </c>
      <c r="M51" s="59">
        <f t="shared" si="0"/>
        <v>100</v>
      </c>
      <c r="N51" s="59">
        <f t="shared" si="1"/>
        <v>100</v>
      </c>
    </row>
    <row r="52" spans="1:14" ht="38.25" customHeight="1" x14ac:dyDescent="0.2">
      <c r="A52" s="53" t="s">
        <v>68</v>
      </c>
      <c r="B52" s="54" t="s">
        <v>43</v>
      </c>
      <c r="C52" s="54" t="s">
        <v>45</v>
      </c>
      <c r="D52" s="54" t="s">
        <v>54</v>
      </c>
      <c r="E52" s="52">
        <v>65</v>
      </c>
      <c r="F52" s="52">
        <v>2</v>
      </c>
      <c r="G52" s="52" t="s">
        <v>140</v>
      </c>
      <c r="H52" s="52" t="s">
        <v>248</v>
      </c>
      <c r="I52" s="54"/>
      <c r="J52" s="59">
        <f t="shared" ref="J52:L53" si="16">J53</f>
        <v>3085.31367</v>
      </c>
      <c r="K52" s="59">
        <f t="shared" si="16"/>
        <v>3085.31367</v>
      </c>
      <c r="L52" s="59">
        <f t="shared" si="16"/>
        <v>3085.31367</v>
      </c>
      <c r="M52" s="59">
        <f t="shared" si="0"/>
        <v>100.00000000000001</v>
      </c>
      <c r="N52" s="59">
        <f t="shared" si="1"/>
        <v>100.00000000000001</v>
      </c>
    </row>
    <row r="53" spans="1:14" ht="89.25" customHeight="1" x14ac:dyDescent="0.2">
      <c r="A53" s="53" t="s">
        <v>51</v>
      </c>
      <c r="B53" s="54" t="s">
        <v>43</v>
      </c>
      <c r="C53" s="54" t="s">
        <v>45</v>
      </c>
      <c r="D53" s="54" t="s">
        <v>54</v>
      </c>
      <c r="E53" s="52">
        <v>65</v>
      </c>
      <c r="F53" s="52">
        <v>2</v>
      </c>
      <c r="G53" s="52" t="s">
        <v>140</v>
      </c>
      <c r="H53" s="52" t="s">
        <v>248</v>
      </c>
      <c r="I53" s="54" t="s">
        <v>221</v>
      </c>
      <c r="J53" s="59">
        <f t="shared" si="16"/>
        <v>3085.31367</v>
      </c>
      <c r="K53" s="59">
        <f t="shared" si="16"/>
        <v>3085.31367</v>
      </c>
      <c r="L53" s="59">
        <f t="shared" si="16"/>
        <v>3085.31367</v>
      </c>
      <c r="M53" s="59">
        <f t="shared" si="0"/>
        <v>100.00000000000001</v>
      </c>
      <c r="N53" s="59">
        <f t="shared" si="1"/>
        <v>100.00000000000001</v>
      </c>
    </row>
    <row r="54" spans="1:14" ht="38.25" customHeight="1" x14ac:dyDescent="0.2">
      <c r="A54" s="53" t="s">
        <v>52</v>
      </c>
      <c r="B54" s="54" t="s">
        <v>43</v>
      </c>
      <c r="C54" s="54" t="s">
        <v>45</v>
      </c>
      <c r="D54" s="54" t="s">
        <v>54</v>
      </c>
      <c r="E54" s="52">
        <v>65</v>
      </c>
      <c r="F54" s="52">
        <v>2</v>
      </c>
      <c r="G54" s="52" t="s">
        <v>140</v>
      </c>
      <c r="H54" s="52" t="s">
        <v>248</v>
      </c>
      <c r="I54" s="54" t="s">
        <v>222</v>
      </c>
      <c r="J54" s="59">
        <v>3085.31367</v>
      </c>
      <c r="K54" s="59">
        <v>3085.31367</v>
      </c>
      <c r="L54" s="59">
        <v>3085.31367</v>
      </c>
      <c r="M54" s="59">
        <f t="shared" si="0"/>
        <v>100.00000000000001</v>
      </c>
      <c r="N54" s="59">
        <f t="shared" si="1"/>
        <v>100.00000000000001</v>
      </c>
    </row>
    <row r="55" spans="1:14" ht="38.25" customHeight="1" x14ac:dyDescent="0.2">
      <c r="A55" s="185" t="s">
        <v>659</v>
      </c>
      <c r="B55" s="54" t="s">
        <v>43</v>
      </c>
      <c r="C55" s="54" t="s">
        <v>45</v>
      </c>
      <c r="D55" s="54" t="s">
        <v>54</v>
      </c>
      <c r="E55" s="52">
        <v>65</v>
      </c>
      <c r="F55" s="52">
        <v>2</v>
      </c>
      <c r="G55" s="52" t="s">
        <v>140</v>
      </c>
      <c r="H55" s="52" t="s">
        <v>660</v>
      </c>
      <c r="I55" s="66"/>
      <c r="J55" s="59">
        <f>J56</f>
        <v>110.0005</v>
      </c>
      <c r="K55" s="59">
        <f t="shared" ref="K55:L55" si="17">K56</f>
        <v>110.0005</v>
      </c>
      <c r="L55" s="59">
        <f t="shared" si="17"/>
        <v>110.0005</v>
      </c>
      <c r="M55" s="59">
        <f t="shared" si="0"/>
        <v>100.00000000000001</v>
      </c>
      <c r="N55" s="59">
        <f t="shared" si="1"/>
        <v>100.00000000000001</v>
      </c>
    </row>
    <row r="56" spans="1:14" ht="38.25" customHeight="1" x14ac:dyDescent="0.2">
      <c r="A56" s="185" t="s">
        <v>51</v>
      </c>
      <c r="B56" s="54" t="s">
        <v>43</v>
      </c>
      <c r="C56" s="54" t="s">
        <v>45</v>
      </c>
      <c r="D56" s="54" t="s">
        <v>54</v>
      </c>
      <c r="E56" s="52">
        <v>65</v>
      </c>
      <c r="F56" s="52">
        <v>2</v>
      </c>
      <c r="G56" s="52" t="s">
        <v>140</v>
      </c>
      <c r="H56" s="52" t="s">
        <v>660</v>
      </c>
      <c r="I56" s="66" t="s">
        <v>221</v>
      </c>
      <c r="J56" s="59">
        <f>J57</f>
        <v>110.0005</v>
      </c>
      <c r="K56" s="59">
        <f t="shared" ref="K56:L56" si="18">K57</f>
        <v>110.0005</v>
      </c>
      <c r="L56" s="59">
        <f t="shared" si="18"/>
        <v>110.0005</v>
      </c>
      <c r="M56" s="59">
        <f t="shared" si="0"/>
        <v>100.00000000000001</v>
      </c>
      <c r="N56" s="59">
        <f t="shared" si="1"/>
        <v>100.00000000000001</v>
      </c>
    </row>
    <row r="57" spans="1:14" ht="38.25" customHeight="1" x14ac:dyDescent="0.2">
      <c r="A57" s="185" t="s">
        <v>52</v>
      </c>
      <c r="B57" s="54" t="s">
        <v>43</v>
      </c>
      <c r="C57" s="54" t="s">
        <v>45</v>
      </c>
      <c r="D57" s="54" t="s">
        <v>54</v>
      </c>
      <c r="E57" s="52">
        <v>65</v>
      </c>
      <c r="F57" s="52">
        <v>2</v>
      </c>
      <c r="G57" s="52" t="s">
        <v>140</v>
      </c>
      <c r="H57" s="52" t="s">
        <v>660</v>
      </c>
      <c r="I57" s="66" t="s">
        <v>222</v>
      </c>
      <c r="J57" s="59">
        <v>110.0005</v>
      </c>
      <c r="K57" s="59">
        <v>110.0005</v>
      </c>
      <c r="L57" s="59">
        <v>110.0005</v>
      </c>
      <c r="M57" s="59">
        <f t="shared" si="0"/>
        <v>100.00000000000001</v>
      </c>
      <c r="N57" s="59">
        <f t="shared" si="1"/>
        <v>100.00000000000001</v>
      </c>
    </row>
    <row r="58" spans="1:14" ht="51" customHeight="1" x14ac:dyDescent="0.2">
      <c r="A58" s="53" t="s">
        <v>69</v>
      </c>
      <c r="B58" s="54" t="s">
        <v>43</v>
      </c>
      <c r="C58" s="54" t="s">
        <v>45</v>
      </c>
      <c r="D58" s="54" t="s">
        <v>54</v>
      </c>
      <c r="E58" s="52">
        <v>89</v>
      </c>
      <c r="F58" s="52">
        <v>0</v>
      </c>
      <c r="G58" s="52"/>
      <c r="H58" s="52"/>
      <c r="I58" s="66"/>
      <c r="J58" s="59">
        <f>J59</f>
        <v>411.59999999999997</v>
      </c>
      <c r="K58" s="59">
        <f>K59</f>
        <v>411.59999999999997</v>
      </c>
      <c r="L58" s="59">
        <f>L59</f>
        <v>411.59999999999997</v>
      </c>
      <c r="M58" s="59">
        <f t="shared" si="0"/>
        <v>100.00000000000001</v>
      </c>
      <c r="N58" s="59">
        <f t="shared" si="1"/>
        <v>100.00000000000001</v>
      </c>
    </row>
    <row r="59" spans="1:14" ht="63.75" customHeight="1" x14ac:dyDescent="0.2">
      <c r="A59" s="53" t="s">
        <v>70</v>
      </c>
      <c r="B59" s="54" t="s">
        <v>43</v>
      </c>
      <c r="C59" s="54" t="s">
        <v>45</v>
      </c>
      <c r="D59" s="54" t="s">
        <v>54</v>
      </c>
      <c r="E59" s="52">
        <v>89</v>
      </c>
      <c r="F59" s="52">
        <v>1</v>
      </c>
      <c r="G59" s="52"/>
      <c r="H59" s="52"/>
      <c r="I59" s="66"/>
      <c r="J59" s="59">
        <f>J60+J63+J66+J69</f>
        <v>411.59999999999997</v>
      </c>
      <c r="K59" s="59">
        <f t="shared" ref="K59:L59" si="19">K60+K63+K66+K69</f>
        <v>411.59999999999997</v>
      </c>
      <c r="L59" s="59">
        <f t="shared" si="19"/>
        <v>411.59999999999997</v>
      </c>
      <c r="M59" s="59">
        <f t="shared" si="0"/>
        <v>100.00000000000001</v>
      </c>
      <c r="N59" s="59">
        <f t="shared" si="1"/>
        <v>100.00000000000001</v>
      </c>
    </row>
    <row r="60" spans="1:14" ht="102" customHeight="1" x14ac:dyDescent="0.2">
      <c r="A60" s="53" t="s">
        <v>71</v>
      </c>
      <c r="B60" s="54" t="s">
        <v>43</v>
      </c>
      <c r="C60" s="54" t="s">
        <v>45</v>
      </c>
      <c r="D60" s="54" t="s">
        <v>54</v>
      </c>
      <c r="E60" s="52" t="s">
        <v>252</v>
      </c>
      <c r="F60" s="52" t="s">
        <v>7</v>
      </c>
      <c r="G60" s="52" t="s">
        <v>140</v>
      </c>
      <c r="H60" s="52" t="s">
        <v>253</v>
      </c>
      <c r="I60" s="66"/>
      <c r="J60" s="59">
        <f t="shared" ref="J60:L61" si="20">J61</f>
        <v>109.1</v>
      </c>
      <c r="K60" s="59">
        <f t="shared" si="20"/>
        <v>109.1</v>
      </c>
      <c r="L60" s="59">
        <f t="shared" si="20"/>
        <v>109.1</v>
      </c>
      <c r="M60" s="59">
        <f t="shared" si="0"/>
        <v>100</v>
      </c>
      <c r="N60" s="59">
        <f t="shared" si="1"/>
        <v>100</v>
      </c>
    </row>
    <row r="61" spans="1:14" ht="89.25" customHeight="1" x14ac:dyDescent="0.2">
      <c r="A61" s="53" t="s">
        <v>51</v>
      </c>
      <c r="B61" s="54" t="s">
        <v>43</v>
      </c>
      <c r="C61" s="54" t="s">
        <v>45</v>
      </c>
      <c r="D61" s="54" t="s">
        <v>54</v>
      </c>
      <c r="E61" s="52" t="s">
        <v>252</v>
      </c>
      <c r="F61" s="52" t="s">
        <v>7</v>
      </c>
      <c r="G61" s="52" t="s">
        <v>140</v>
      </c>
      <c r="H61" s="52" t="s">
        <v>253</v>
      </c>
      <c r="I61" s="66" t="s">
        <v>221</v>
      </c>
      <c r="J61" s="59">
        <f t="shared" si="20"/>
        <v>109.1</v>
      </c>
      <c r="K61" s="59">
        <f t="shared" si="20"/>
        <v>109.1</v>
      </c>
      <c r="L61" s="59">
        <f t="shared" si="20"/>
        <v>109.1</v>
      </c>
      <c r="M61" s="59">
        <f t="shared" si="0"/>
        <v>100</v>
      </c>
      <c r="N61" s="59">
        <f t="shared" si="1"/>
        <v>100</v>
      </c>
    </row>
    <row r="62" spans="1:14" ht="38.25" customHeight="1" x14ac:dyDescent="0.2">
      <c r="A62" s="53" t="s">
        <v>52</v>
      </c>
      <c r="B62" s="54" t="s">
        <v>43</v>
      </c>
      <c r="C62" s="54" t="s">
        <v>45</v>
      </c>
      <c r="D62" s="54" t="s">
        <v>54</v>
      </c>
      <c r="E62" s="52" t="s">
        <v>252</v>
      </c>
      <c r="F62" s="52" t="s">
        <v>7</v>
      </c>
      <c r="G62" s="52" t="s">
        <v>140</v>
      </c>
      <c r="H62" s="52" t="s">
        <v>253</v>
      </c>
      <c r="I62" s="66" t="s">
        <v>222</v>
      </c>
      <c r="J62" s="59">
        <v>109.1</v>
      </c>
      <c r="K62" s="59">
        <v>109.1</v>
      </c>
      <c r="L62" s="59">
        <v>109.1</v>
      </c>
      <c r="M62" s="59">
        <f t="shared" si="0"/>
        <v>100</v>
      </c>
      <c r="N62" s="59">
        <f t="shared" si="1"/>
        <v>100</v>
      </c>
    </row>
    <row r="63" spans="1:14" ht="127.5" customHeight="1" x14ac:dyDescent="0.2">
      <c r="A63" s="53" t="s">
        <v>72</v>
      </c>
      <c r="B63" s="54" t="s">
        <v>43</v>
      </c>
      <c r="C63" s="74" t="s">
        <v>45</v>
      </c>
      <c r="D63" s="74" t="s">
        <v>54</v>
      </c>
      <c r="E63" s="52" t="s">
        <v>252</v>
      </c>
      <c r="F63" s="52" t="s">
        <v>7</v>
      </c>
      <c r="G63" s="52" t="s">
        <v>140</v>
      </c>
      <c r="H63" s="52" t="s">
        <v>254</v>
      </c>
      <c r="I63" s="66"/>
      <c r="J63" s="75">
        <f t="shared" ref="J63:L64" si="21">J64</f>
        <v>271.39999999999998</v>
      </c>
      <c r="K63" s="75">
        <f t="shared" si="21"/>
        <v>271.39999999999998</v>
      </c>
      <c r="L63" s="59">
        <f t="shared" si="21"/>
        <v>271.39999999999998</v>
      </c>
      <c r="M63" s="59">
        <f t="shared" si="0"/>
        <v>100</v>
      </c>
      <c r="N63" s="59">
        <f t="shared" si="1"/>
        <v>100</v>
      </c>
    </row>
    <row r="64" spans="1:14" ht="89.25" customHeight="1" x14ac:dyDescent="0.2">
      <c r="A64" s="53" t="s">
        <v>51</v>
      </c>
      <c r="B64" s="54" t="s">
        <v>43</v>
      </c>
      <c r="C64" s="74" t="s">
        <v>45</v>
      </c>
      <c r="D64" s="74" t="s">
        <v>54</v>
      </c>
      <c r="E64" s="52" t="s">
        <v>252</v>
      </c>
      <c r="F64" s="52" t="s">
        <v>7</v>
      </c>
      <c r="G64" s="52" t="s">
        <v>140</v>
      </c>
      <c r="H64" s="52" t="s">
        <v>254</v>
      </c>
      <c r="I64" s="66" t="s">
        <v>221</v>
      </c>
      <c r="J64" s="75">
        <f t="shared" si="21"/>
        <v>271.39999999999998</v>
      </c>
      <c r="K64" s="75">
        <f t="shared" si="21"/>
        <v>271.39999999999998</v>
      </c>
      <c r="L64" s="59">
        <f t="shared" si="21"/>
        <v>271.39999999999998</v>
      </c>
      <c r="M64" s="59">
        <f t="shared" si="0"/>
        <v>100</v>
      </c>
      <c r="N64" s="59">
        <f t="shared" si="1"/>
        <v>100</v>
      </c>
    </row>
    <row r="65" spans="1:14" ht="38.25" customHeight="1" x14ac:dyDescent="0.2">
      <c r="A65" s="53" t="s">
        <v>52</v>
      </c>
      <c r="B65" s="54" t="s">
        <v>43</v>
      </c>
      <c r="C65" s="74" t="s">
        <v>45</v>
      </c>
      <c r="D65" s="74" t="s">
        <v>54</v>
      </c>
      <c r="E65" s="52" t="s">
        <v>252</v>
      </c>
      <c r="F65" s="52" t="s">
        <v>7</v>
      </c>
      <c r="G65" s="52" t="s">
        <v>140</v>
      </c>
      <c r="H65" s="52" t="s">
        <v>254</v>
      </c>
      <c r="I65" s="66" t="s">
        <v>222</v>
      </c>
      <c r="J65" s="75">
        <v>271.39999999999998</v>
      </c>
      <c r="K65" s="75">
        <v>271.39999999999998</v>
      </c>
      <c r="L65" s="59">
        <v>271.39999999999998</v>
      </c>
      <c r="M65" s="59">
        <f t="shared" ref="M65:M143" si="22">L65*100/J65</f>
        <v>100</v>
      </c>
      <c r="N65" s="59">
        <f t="shared" ref="N65:N143" si="23">L65*100/K65</f>
        <v>100</v>
      </c>
    </row>
    <row r="66" spans="1:14" ht="63.75" customHeight="1" x14ac:dyDescent="0.2">
      <c r="A66" s="76" t="s">
        <v>73</v>
      </c>
      <c r="B66" s="54" t="s">
        <v>43</v>
      </c>
      <c r="C66" s="54" t="s">
        <v>45</v>
      </c>
      <c r="D66" s="54" t="s">
        <v>54</v>
      </c>
      <c r="E66" s="52" t="s">
        <v>252</v>
      </c>
      <c r="F66" s="52" t="s">
        <v>7</v>
      </c>
      <c r="G66" s="52" t="s">
        <v>140</v>
      </c>
      <c r="H66" s="52" t="s">
        <v>255</v>
      </c>
      <c r="I66" s="66"/>
      <c r="J66" s="75">
        <f t="shared" ref="J66:L67" si="24">J67</f>
        <v>2.2000000000000002</v>
      </c>
      <c r="K66" s="75">
        <f t="shared" si="24"/>
        <v>2.2000000000000002</v>
      </c>
      <c r="L66" s="59">
        <f t="shared" si="24"/>
        <v>2.2000000000000002</v>
      </c>
      <c r="M66" s="59">
        <f t="shared" si="22"/>
        <v>100</v>
      </c>
      <c r="N66" s="59">
        <f t="shared" si="23"/>
        <v>100</v>
      </c>
    </row>
    <row r="67" spans="1:14" ht="38.25" customHeight="1" x14ac:dyDescent="0.2">
      <c r="A67" s="53" t="s">
        <v>58</v>
      </c>
      <c r="B67" s="54" t="s">
        <v>43</v>
      </c>
      <c r="C67" s="54" t="s">
        <v>45</v>
      </c>
      <c r="D67" s="54" t="s">
        <v>54</v>
      </c>
      <c r="E67" s="52" t="s">
        <v>252</v>
      </c>
      <c r="F67" s="52" t="s">
        <v>7</v>
      </c>
      <c r="G67" s="52" t="s">
        <v>140</v>
      </c>
      <c r="H67" s="52" t="s">
        <v>255</v>
      </c>
      <c r="I67" s="66" t="s">
        <v>223</v>
      </c>
      <c r="J67" s="75">
        <f t="shared" si="24"/>
        <v>2.2000000000000002</v>
      </c>
      <c r="K67" s="75">
        <f t="shared" si="24"/>
        <v>2.2000000000000002</v>
      </c>
      <c r="L67" s="59">
        <f t="shared" si="24"/>
        <v>2.2000000000000002</v>
      </c>
      <c r="M67" s="59">
        <f t="shared" si="22"/>
        <v>100</v>
      </c>
      <c r="N67" s="59">
        <f t="shared" si="23"/>
        <v>100</v>
      </c>
    </row>
    <row r="68" spans="1:14" ht="38.25" customHeight="1" x14ac:dyDescent="0.2">
      <c r="A68" s="53" t="s">
        <v>59</v>
      </c>
      <c r="B68" s="54" t="s">
        <v>43</v>
      </c>
      <c r="C68" s="54" t="s">
        <v>45</v>
      </c>
      <c r="D68" s="54" t="s">
        <v>54</v>
      </c>
      <c r="E68" s="52" t="s">
        <v>252</v>
      </c>
      <c r="F68" s="52" t="s">
        <v>7</v>
      </c>
      <c r="G68" s="52" t="s">
        <v>140</v>
      </c>
      <c r="H68" s="52" t="s">
        <v>255</v>
      </c>
      <c r="I68" s="66" t="s">
        <v>224</v>
      </c>
      <c r="J68" s="75">
        <v>2.2000000000000002</v>
      </c>
      <c r="K68" s="75">
        <v>2.2000000000000002</v>
      </c>
      <c r="L68" s="59">
        <v>2.2000000000000002</v>
      </c>
      <c r="M68" s="59">
        <f t="shared" si="22"/>
        <v>100</v>
      </c>
      <c r="N68" s="59">
        <f t="shared" si="23"/>
        <v>100</v>
      </c>
    </row>
    <row r="69" spans="1:14" ht="69.75" customHeight="1" x14ac:dyDescent="0.2">
      <c r="A69" s="187" t="s">
        <v>39</v>
      </c>
      <c r="B69" s="54" t="s">
        <v>43</v>
      </c>
      <c r="C69" s="54" t="s">
        <v>45</v>
      </c>
      <c r="D69" s="54" t="s">
        <v>54</v>
      </c>
      <c r="E69" s="52" t="s">
        <v>252</v>
      </c>
      <c r="F69" s="52" t="s">
        <v>7</v>
      </c>
      <c r="G69" s="52" t="s">
        <v>140</v>
      </c>
      <c r="H69" s="52" t="s">
        <v>637</v>
      </c>
      <c r="I69" s="66"/>
      <c r="J69" s="75">
        <f>J70+J72</f>
        <v>28.9</v>
      </c>
      <c r="K69" s="75">
        <f t="shared" ref="K69:L69" si="25">K70+K72</f>
        <v>28.9</v>
      </c>
      <c r="L69" s="59">
        <f t="shared" si="25"/>
        <v>28.9</v>
      </c>
      <c r="M69" s="59">
        <f t="shared" si="22"/>
        <v>100</v>
      </c>
      <c r="N69" s="59">
        <f t="shared" si="23"/>
        <v>100</v>
      </c>
    </row>
    <row r="70" spans="1:14" ht="38.25" customHeight="1" x14ac:dyDescent="0.2">
      <c r="A70" s="185" t="s">
        <v>51</v>
      </c>
      <c r="B70" s="54" t="s">
        <v>43</v>
      </c>
      <c r="C70" s="54" t="s">
        <v>45</v>
      </c>
      <c r="D70" s="54" t="s">
        <v>54</v>
      </c>
      <c r="E70" s="52" t="s">
        <v>252</v>
      </c>
      <c r="F70" s="52" t="s">
        <v>7</v>
      </c>
      <c r="G70" s="52" t="s">
        <v>140</v>
      </c>
      <c r="H70" s="52" t="s">
        <v>637</v>
      </c>
      <c r="I70" s="66" t="s">
        <v>221</v>
      </c>
      <c r="J70" s="75">
        <f t="shared" ref="J70:L70" si="26">J71</f>
        <v>27</v>
      </c>
      <c r="K70" s="75">
        <f t="shared" si="26"/>
        <v>27</v>
      </c>
      <c r="L70" s="59">
        <f t="shared" si="26"/>
        <v>27</v>
      </c>
      <c r="M70" s="59">
        <f t="shared" si="22"/>
        <v>100</v>
      </c>
      <c r="N70" s="59">
        <f t="shared" si="23"/>
        <v>100</v>
      </c>
    </row>
    <row r="71" spans="1:14" ht="38.25" customHeight="1" x14ac:dyDescent="0.2">
      <c r="A71" s="185" t="s">
        <v>52</v>
      </c>
      <c r="B71" s="54" t="s">
        <v>43</v>
      </c>
      <c r="C71" s="54" t="s">
        <v>45</v>
      </c>
      <c r="D71" s="54" t="s">
        <v>54</v>
      </c>
      <c r="E71" s="52" t="s">
        <v>252</v>
      </c>
      <c r="F71" s="52" t="s">
        <v>7</v>
      </c>
      <c r="G71" s="52" t="s">
        <v>140</v>
      </c>
      <c r="H71" s="52" t="s">
        <v>637</v>
      </c>
      <c r="I71" s="66" t="s">
        <v>222</v>
      </c>
      <c r="J71" s="75">
        <v>27</v>
      </c>
      <c r="K71" s="75">
        <v>27</v>
      </c>
      <c r="L71" s="59">
        <v>27</v>
      </c>
      <c r="M71" s="59">
        <f t="shared" si="22"/>
        <v>100</v>
      </c>
      <c r="N71" s="59">
        <f t="shared" si="23"/>
        <v>100</v>
      </c>
    </row>
    <row r="72" spans="1:14" ht="38.25" customHeight="1" x14ac:dyDescent="0.2">
      <c r="A72" s="185" t="s">
        <v>58</v>
      </c>
      <c r="B72" s="54" t="s">
        <v>43</v>
      </c>
      <c r="C72" s="54" t="s">
        <v>45</v>
      </c>
      <c r="D72" s="54" t="s">
        <v>54</v>
      </c>
      <c r="E72" s="52" t="s">
        <v>252</v>
      </c>
      <c r="F72" s="52" t="s">
        <v>7</v>
      </c>
      <c r="G72" s="52" t="s">
        <v>140</v>
      </c>
      <c r="H72" s="52" t="s">
        <v>637</v>
      </c>
      <c r="I72" s="66" t="s">
        <v>223</v>
      </c>
      <c r="J72" s="75">
        <f t="shared" ref="J72:L72" si="27">J73</f>
        <v>1.9</v>
      </c>
      <c r="K72" s="75">
        <f t="shared" si="27"/>
        <v>1.9</v>
      </c>
      <c r="L72" s="59">
        <f t="shared" si="27"/>
        <v>1.9</v>
      </c>
      <c r="M72" s="59">
        <f t="shared" si="22"/>
        <v>100</v>
      </c>
      <c r="N72" s="59">
        <f t="shared" si="23"/>
        <v>100</v>
      </c>
    </row>
    <row r="73" spans="1:14" ht="38.25" customHeight="1" x14ac:dyDescent="0.2">
      <c r="A73" s="185" t="s">
        <v>59</v>
      </c>
      <c r="B73" s="54" t="s">
        <v>43</v>
      </c>
      <c r="C73" s="54" t="s">
        <v>45</v>
      </c>
      <c r="D73" s="54" t="s">
        <v>54</v>
      </c>
      <c r="E73" s="52" t="s">
        <v>252</v>
      </c>
      <c r="F73" s="52" t="s">
        <v>7</v>
      </c>
      <c r="G73" s="52" t="s">
        <v>140</v>
      </c>
      <c r="H73" s="52" t="s">
        <v>637</v>
      </c>
      <c r="I73" s="66" t="s">
        <v>224</v>
      </c>
      <c r="J73" s="75">
        <v>1.9</v>
      </c>
      <c r="K73" s="75">
        <v>1.9</v>
      </c>
      <c r="L73" s="59">
        <v>1.9</v>
      </c>
      <c r="M73" s="59">
        <f t="shared" si="22"/>
        <v>100</v>
      </c>
      <c r="N73" s="59">
        <f t="shared" si="23"/>
        <v>100</v>
      </c>
    </row>
    <row r="74" spans="1:14" ht="12.75" customHeight="1" x14ac:dyDescent="0.2">
      <c r="A74" s="53" t="s">
        <v>76</v>
      </c>
      <c r="B74" s="54" t="s">
        <v>43</v>
      </c>
      <c r="C74" s="54" t="s">
        <v>45</v>
      </c>
      <c r="D74" s="54" t="s">
        <v>17</v>
      </c>
      <c r="E74" s="52"/>
      <c r="F74" s="52"/>
      <c r="G74" s="52"/>
      <c r="H74" s="52"/>
      <c r="I74" s="66"/>
      <c r="J74" s="59">
        <f t="shared" ref="J74:L76" si="28">J75</f>
        <v>150</v>
      </c>
      <c r="K74" s="59">
        <f t="shared" si="28"/>
        <v>150</v>
      </c>
      <c r="L74" s="59">
        <f t="shared" si="28"/>
        <v>132.17500000000001</v>
      </c>
      <c r="M74" s="59">
        <f t="shared" si="22"/>
        <v>88.116666666666674</v>
      </c>
      <c r="N74" s="59">
        <f t="shared" si="23"/>
        <v>88.116666666666674</v>
      </c>
    </row>
    <row r="75" spans="1:14" ht="51" customHeight="1" x14ac:dyDescent="0.2">
      <c r="A75" s="53" t="s">
        <v>69</v>
      </c>
      <c r="B75" s="54" t="s">
        <v>43</v>
      </c>
      <c r="C75" s="54" t="s">
        <v>45</v>
      </c>
      <c r="D75" s="54" t="s">
        <v>17</v>
      </c>
      <c r="E75" s="52" t="s">
        <v>252</v>
      </c>
      <c r="F75" s="52" t="s">
        <v>256</v>
      </c>
      <c r="G75" s="52"/>
      <c r="H75" s="52"/>
      <c r="I75" s="66"/>
      <c r="J75" s="59">
        <f t="shared" si="28"/>
        <v>150</v>
      </c>
      <c r="K75" s="59">
        <f t="shared" si="28"/>
        <v>150</v>
      </c>
      <c r="L75" s="59">
        <f t="shared" si="28"/>
        <v>132.17500000000001</v>
      </c>
      <c r="M75" s="59">
        <f t="shared" si="22"/>
        <v>88.116666666666674</v>
      </c>
      <c r="N75" s="59">
        <f t="shared" si="23"/>
        <v>88.116666666666674</v>
      </c>
    </row>
    <row r="76" spans="1:14" ht="66.75" customHeight="1" x14ac:dyDescent="0.2">
      <c r="A76" s="53" t="s">
        <v>70</v>
      </c>
      <c r="B76" s="54" t="s">
        <v>43</v>
      </c>
      <c r="C76" s="54" t="s">
        <v>45</v>
      </c>
      <c r="D76" s="54" t="s">
        <v>17</v>
      </c>
      <c r="E76" s="52" t="s">
        <v>252</v>
      </c>
      <c r="F76" s="52" t="s">
        <v>7</v>
      </c>
      <c r="G76" s="52"/>
      <c r="H76" s="52"/>
      <c r="I76" s="66"/>
      <c r="J76" s="59">
        <f t="shared" si="28"/>
        <v>150</v>
      </c>
      <c r="K76" s="59">
        <f t="shared" si="28"/>
        <v>150</v>
      </c>
      <c r="L76" s="59">
        <f t="shared" si="28"/>
        <v>132.17500000000001</v>
      </c>
      <c r="M76" s="59">
        <f t="shared" si="22"/>
        <v>88.116666666666674</v>
      </c>
      <c r="N76" s="59">
        <f t="shared" si="23"/>
        <v>88.116666666666674</v>
      </c>
    </row>
    <row r="77" spans="1:14" ht="45" customHeight="1" x14ac:dyDescent="0.2">
      <c r="A77" s="53" t="s">
        <v>376</v>
      </c>
      <c r="B77" s="54" t="s">
        <v>43</v>
      </c>
      <c r="C77" s="54" t="s">
        <v>45</v>
      </c>
      <c r="D77" s="54" t="s">
        <v>17</v>
      </c>
      <c r="E77" s="52" t="s">
        <v>252</v>
      </c>
      <c r="F77" s="52" t="s">
        <v>7</v>
      </c>
      <c r="G77" s="52" t="s">
        <v>140</v>
      </c>
      <c r="H77" s="52" t="s">
        <v>257</v>
      </c>
      <c r="I77" s="66"/>
      <c r="J77" s="59">
        <f>J79</f>
        <v>150</v>
      </c>
      <c r="K77" s="59">
        <f>K79</f>
        <v>150</v>
      </c>
      <c r="L77" s="59">
        <f>L79</f>
        <v>132.17500000000001</v>
      </c>
      <c r="M77" s="59">
        <f t="shared" si="22"/>
        <v>88.116666666666674</v>
      </c>
      <c r="N77" s="59">
        <f t="shared" si="23"/>
        <v>88.116666666666674</v>
      </c>
    </row>
    <row r="78" spans="1:14" ht="12.75" customHeight="1" x14ac:dyDescent="0.2">
      <c r="A78" s="53" t="s">
        <v>66</v>
      </c>
      <c r="B78" s="54" t="s">
        <v>43</v>
      </c>
      <c r="C78" s="54" t="s">
        <v>45</v>
      </c>
      <c r="D78" s="54" t="s">
        <v>17</v>
      </c>
      <c r="E78" s="52" t="s">
        <v>252</v>
      </c>
      <c r="F78" s="52" t="s">
        <v>7</v>
      </c>
      <c r="G78" s="52" t="s">
        <v>140</v>
      </c>
      <c r="H78" s="52" t="s">
        <v>257</v>
      </c>
      <c r="I78" s="66" t="s">
        <v>225</v>
      </c>
      <c r="J78" s="59">
        <f>J79</f>
        <v>150</v>
      </c>
      <c r="K78" s="59">
        <f>K79</f>
        <v>150</v>
      </c>
      <c r="L78" s="59">
        <f>L79</f>
        <v>132.17500000000001</v>
      </c>
      <c r="M78" s="59">
        <f t="shared" si="22"/>
        <v>88.116666666666674</v>
      </c>
      <c r="N78" s="59">
        <f t="shared" si="23"/>
        <v>88.116666666666674</v>
      </c>
    </row>
    <row r="79" spans="1:14" ht="12.75" customHeight="1" x14ac:dyDescent="0.2">
      <c r="A79" s="53" t="s">
        <v>77</v>
      </c>
      <c r="B79" s="54" t="s">
        <v>43</v>
      </c>
      <c r="C79" s="54" t="s">
        <v>45</v>
      </c>
      <c r="D79" s="54" t="s">
        <v>78</v>
      </c>
      <c r="E79" s="52" t="s">
        <v>252</v>
      </c>
      <c r="F79" s="52" t="s">
        <v>7</v>
      </c>
      <c r="G79" s="52" t="s">
        <v>140</v>
      </c>
      <c r="H79" s="52" t="s">
        <v>257</v>
      </c>
      <c r="I79" s="66" t="s">
        <v>227</v>
      </c>
      <c r="J79" s="59">
        <v>150</v>
      </c>
      <c r="K79" s="59">
        <v>150</v>
      </c>
      <c r="L79" s="59">
        <v>132.17500000000001</v>
      </c>
      <c r="M79" s="59">
        <f t="shared" si="22"/>
        <v>88.116666666666674</v>
      </c>
      <c r="N79" s="59">
        <f t="shared" si="23"/>
        <v>88.116666666666674</v>
      </c>
    </row>
    <row r="80" spans="1:14" ht="25.5" customHeight="1" x14ac:dyDescent="0.2">
      <c r="A80" s="53" t="s">
        <v>79</v>
      </c>
      <c r="B80" s="54" t="s">
        <v>43</v>
      </c>
      <c r="C80" s="54" t="s">
        <v>45</v>
      </c>
      <c r="D80" s="54" t="s">
        <v>80</v>
      </c>
      <c r="E80" s="52"/>
      <c r="F80" s="52"/>
      <c r="G80" s="52"/>
      <c r="H80" s="52"/>
      <c r="I80" s="77"/>
      <c r="J80" s="59">
        <f>J81+J98</f>
        <v>3972.2</v>
      </c>
      <c r="K80" s="59">
        <f t="shared" ref="K80:L80" si="29">K81+K98</f>
        <v>3912.1923400000001</v>
      </c>
      <c r="L80" s="59">
        <f t="shared" si="29"/>
        <v>3728.2715099999996</v>
      </c>
      <c r="M80" s="59">
        <f t="shared" si="22"/>
        <v>93.859108554453442</v>
      </c>
      <c r="N80" s="59">
        <f t="shared" si="23"/>
        <v>95.298778433782203</v>
      </c>
    </row>
    <row r="81" spans="1:14" ht="70.5" customHeight="1" x14ac:dyDescent="0.2">
      <c r="A81" s="73" t="s">
        <v>55</v>
      </c>
      <c r="B81" s="54" t="s">
        <v>43</v>
      </c>
      <c r="C81" s="54" t="s">
        <v>45</v>
      </c>
      <c r="D81" s="54" t="s">
        <v>80</v>
      </c>
      <c r="E81" s="52" t="s">
        <v>711</v>
      </c>
      <c r="F81" s="52">
        <v>0</v>
      </c>
      <c r="G81" s="52"/>
      <c r="H81" s="52"/>
      <c r="I81" s="77"/>
      <c r="J81" s="59">
        <f>J82+J86+J90+J94</f>
        <v>16</v>
      </c>
      <c r="K81" s="59">
        <f t="shared" ref="K81:L81" si="30">K82+K86+K90+K94</f>
        <v>16</v>
      </c>
      <c r="L81" s="59">
        <f t="shared" si="30"/>
        <v>0</v>
      </c>
      <c r="M81" s="59">
        <f t="shared" si="22"/>
        <v>0</v>
      </c>
      <c r="N81" s="59">
        <f t="shared" si="23"/>
        <v>0</v>
      </c>
    </row>
    <row r="82" spans="1:14" ht="25.5" customHeight="1" x14ac:dyDescent="0.2">
      <c r="A82" s="198" t="s">
        <v>661</v>
      </c>
      <c r="B82" s="54" t="s">
        <v>43</v>
      </c>
      <c r="C82" s="54" t="s">
        <v>45</v>
      </c>
      <c r="D82" s="54" t="s">
        <v>80</v>
      </c>
      <c r="E82" s="52" t="s">
        <v>711</v>
      </c>
      <c r="F82" s="52">
        <v>0</v>
      </c>
      <c r="G82" s="52" t="s">
        <v>47</v>
      </c>
      <c r="H82" s="52"/>
      <c r="I82" s="66"/>
      <c r="J82" s="59">
        <f t="shared" ref="J82:L84" si="31">J83</f>
        <v>7</v>
      </c>
      <c r="K82" s="59">
        <f t="shared" si="31"/>
        <v>7</v>
      </c>
      <c r="L82" s="59">
        <f t="shared" si="31"/>
        <v>0</v>
      </c>
      <c r="M82" s="59">
        <f t="shared" si="22"/>
        <v>0</v>
      </c>
      <c r="N82" s="59">
        <f t="shared" si="23"/>
        <v>0</v>
      </c>
    </row>
    <row r="83" spans="1:14" ht="25.5" customHeight="1" x14ac:dyDescent="0.2">
      <c r="A83" s="185" t="s">
        <v>57</v>
      </c>
      <c r="B83" s="54" t="s">
        <v>43</v>
      </c>
      <c r="C83" s="54" t="s">
        <v>45</v>
      </c>
      <c r="D83" s="54" t="s">
        <v>80</v>
      </c>
      <c r="E83" s="52" t="s">
        <v>711</v>
      </c>
      <c r="F83" s="52">
        <v>0</v>
      </c>
      <c r="G83" s="52" t="s">
        <v>47</v>
      </c>
      <c r="H83" s="52" t="s">
        <v>245</v>
      </c>
      <c r="I83" s="66"/>
      <c r="J83" s="59">
        <f t="shared" si="31"/>
        <v>7</v>
      </c>
      <c r="K83" s="59">
        <f t="shared" si="31"/>
        <v>7</v>
      </c>
      <c r="L83" s="59">
        <f t="shared" si="31"/>
        <v>0</v>
      </c>
      <c r="M83" s="59">
        <f t="shared" si="22"/>
        <v>0</v>
      </c>
      <c r="N83" s="59">
        <f t="shared" si="23"/>
        <v>0</v>
      </c>
    </row>
    <row r="84" spans="1:14" ht="25.5" customHeight="1" x14ac:dyDescent="0.2">
      <c r="A84" s="185" t="s">
        <v>58</v>
      </c>
      <c r="B84" s="54" t="s">
        <v>43</v>
      </c>
      <c r="C84" s="54" t="s">
        <v>45</v>
      </c>
      <c r="D84" s="54" t="s">
        <v>80</v>
      </c>
      <c r="E84" s="52" t="s">
        <v>711</v>
      </c>
      <c r="F84" s="52">
        <v>0</v>
      </c>
      <c r="G84" s="52" t="s">
        <v>47</v>
      </c>
      <c r="H84" s="52" t="s">
        <v>245</v>
      </c>
      <c r="I84" s="66" t="s">
        <v>223</v>
      </c>
      <c r="J84" s="59">
        <f t="shared" si="31"/>
        <v>7</v>
      </c>
      <c r="K84" s="59">
        <f t="shared" si="31"/>
        <v>7</v>
      </c>
      <c r="L84" s="59">
        <f t="shared" si="31"/>
        <v>0</v>
      </c>
      <c r="M84" s="59">
        <f t="shared" si="22"/>
        <v>0</v>
      </c>
      <c r="N84" s="59">
        <f t="shared" si="23"/>
        <v>0</v>
      </c>
    </row>
    <row r="85" spans="1:14" ht="25.5" customHeight="1" x14ac:dyDescent="0.2">
      <c r="A85" s="185" t="s">
        <v>59</v>
      </c>
      <c r="B85" s="54" t="s">
        <v>43</v>
      </c>
      <c r="C85" s="54" t="s">
        <v>45</v>
      </c>
      <c r="D85" s="54" t="s">
        <v>80</v>
      </c>
      <c r="E85" s="52" t="s">
        <v>711</v>
      </c>
      <c r="F85" s="52">
        <v>0</v>
      </c>
      <c r="G85" s="52" t="s">
        <v>47</v>
      </c>
      <c r="H85" s="52" t="s">
        <v>245</v>
      </c>
      <c r="I85" s="66" t="s">
        <v>224</v>
      </c>
      <c r="J85" s="59">
        <v>7</v>
      </c>
      <c r="K85" s="59">
        <v>7</v>
      </c>
      <c r="L85" s="59">
        <v>0</v>
      </c>
      <c r="M85" s="59">
        <f t="shared" si="22"/>
        <v>0</v>
      </c>
      <c r="N85" s="59">
        <f t="shared" si="23"/>
        <v>0</v>
      </c>
    </row>
    <row r="86" spans="1:14" ht="25.5" customHeight="1" x14ac:dyDescent="0.2">
      <c r="A86" s="185" t="s">
        <v>56</v>
      </c>
      <c r="B86" s="54" t="s">
        <v>43</v>
      </c>
      <c r="C86" s="54" t="s">
        <v>45</v>
      </c>
      <c r="D86" s="54" t="s">
        <v>80</v>
      </c>
      <c r="E86" s="52" t="s">
        <v>711</v>
      </c>
      <c r="F86" s="52">
        <v>0</v>
      </c>
      <c r="G86" s="52" t="s">
        <v>74</v>
      </c>
      <c r="H86" s="52"/>
      <c r="I86" s="66"/>
      <c r="J86" s="59">
        <f t="shared" ref="J86:L88" si="32">J87</f>
        <v>2</v>
      </c>
      <c r="K86" s="59">
        <f t="shared" si="32"/>
        <v>2</v>
      </c>
      <c r="L86" s="59">
        <f t="shared" si="32"/>
        <v>0</v>
      </c>
      <c r="M86" s="59">
        <f t="shared" si="22"/>
        <v>0</v>
      </c>
      <c r="N86" s="59">
        <f t="shared" si="23"/>
        <v>0</v>
      </c>
    </row>
    <row r="87" spans="1:14" ht="25.5" customHeight="1" x14ac:dyDescent="0.2">
      <c r="A87" s="185" t="s">
        <v>57</v>
      </c>
      <c r="B87" s="54" t="s">
        <v>43</v>
      </c>
      <c r="C87" s="54" t="s">
        <v>45</v>
      </c>
      <c r="D87" s="54" t="s">
        <v>80</v>
      </c>
      <c r="E87" s="52" t="s">
        <v>711</v>
      </c>
      <c r="F87" s="52">
        <v>0</v>
      </c>
      <c r="G87" s="52" t="s">
        <v>74</v>
      </c>
      <c r="H87" s="52" t="s">
        <v>245</v>
      </c>
      <c r="I87" s="66"/>
      <c r="J87" s="59">
        <f t="shared" si="32"/>
        <v>2</v>
      </c>
      <c r="K87" s="59">
        <f t="shared" si="32"/>
        <v>2</v>
      </c>
      <c r="L87" s="59">
        <f t="shared" si="32"/>
        <v>0</v>
      </c>
      <c r="M87" s="59">
        <f t="shared" si="22"/>
        <v>0</v>
      </c>
      <c r="N87" s="59">
        <f t="shared" si="23"/>
        <v>0</v>
      </c>
    </row>
    <row r="88" spans="1:14" ht="25.5" customHeight="1" x14ac:dyDescent="0.2">
      <c r="A88" s="185" t="s">
        <v>58</v>
      </c>
      <c r="B88" s="54" t="s">
        <v>43</v>
      </c>
      <c r="C88" s="54" t="s">
        <v>45</v>
      </c>
      <c r="D88" s="54" t="s">
        <v>80</v>
      </c>
      <c r="E88" s="52" t="s">
        <v>711</v>
      </c>
      <c r="F88" s="52">
        <v>0</v>
      </c>
      <c r="G88" s="52" t="s">
        <v>74</v>
      </c>
      <c r="H88" s="52" t="s">
        <v>245</v>
      </c>
      <c r="I88" s="66" t="s">
        <v>223</v>
      </c>
      <c r="J88" s="59">
        <f t="shared" si="32"/>
        <v>2</v>
      </c>
      <c r="K88" s="59">
        <f t="shared" si="32"/>
        <v>2</v>
      </c>
      <c r="L88" s="59">
        <f t="shared" si="32"/>
        <v>0</v>
      </c>
      <c r="M88" s="59">
        <f t="shared" si="22"/>
        <v>0</v>
      </c>
      <c r="N88" s="59">
        <f t="shared" si="23"/>
        <v>0</v>
      </c>
    </row>
    <row r="89" spans="1:14" ht="25.5" customHeight="1" x14ac:dyDescent="0.2">
      <c r="A89" s="185" t="s">
        <v>59</v>
      </c>
      <c r="B89" s="54" t="s">
        <v>43</v>
      </c>
      <c r="C89" s="54" t="s">
        <v>45</v>
      </c>
      <c r="D89" s="54" t="s">
        <v>80</v>
      </c>
      <c r="E89" s="52" t="s">
        <v>711</v>
      </c>
      <c r="F89" s="52">
        <v>0</v>
      </c>
      <c r="G89" s="52" t="s">
        <v>74</v>
      </c>
      <c r="H89" s="52" t="s">
        <v>245</v>
      </c>
      <c r="I89" s="66" t="s">
        <v>224</v>
      </c>
      <c r="J89" s="59">
        <v>2</v>
      </c>
      <c r="K89" s="59">
        <v>2</v>
      </c>
      <c r="L89" s="59">
        <v>0</v>
      </c>
      <c r="M89" s="59">
        <f t="shared" si="22"/>
        <v>0</v>
      </c>
      <c r="N89" s="59">
        <f t="shared" si="23"/>
        <v>0</v>
      </c>
    </row>
    <row r="90" spans="1:14" ht="25.5" customHeight="1" x14ac:dyDescent="0.2">
      <c r="A90" s="185" t="s">
        <v>60</v>
      </c>
      <c r="B90" s="54" t="s">
        <v>43</v>
      </c>
      <c r="C90" s="54" t="s">
        <v>45</v>
      </c>
      <c r="D90" s="54" t="s">
        <v>80</v>
      </c>
      <c r="E90" s="52" t="s">
        <v>711</v>
      </c>
      <c r="F90" s="52">
        <v>0</v>
      </c>
      <c r="G90" s="52" t="s">
        <v>75</v>
      </c>
      <c r="H90" s="52"/>
      <c r="I90" s="66"/>
      <c r="J90" s="59">
        <f t="shared" ref="J90:L92" si="33">J91</f>
        <v>5</v>
      </c>
      <c r="K90" s="59">
        <f t="shared" si="33"/>
        <v>5</v>
      </c>
      <c r="L90" s="59">
        <f t="shared" si="33"/>
        <v>0</v>
      </c>
      <c r="M90" s="59">
        <f t="shared" si="22"/>
        <v>0</v>
      </c>
      <c r="N90" s="59">
        <f t="shared" si="23"/>
        <v>0</v>
      </c>
    </row>
    <row r="91" spans="1:14" ht="25.5" customHeight="1" x14ac:dyDescent="0.2">
      <c r="A91" s="185" t="s">
        <v>57</v>
      </c>
      <c r="B91" s="54" t="s">
        <v>43</v>
      </c>
      <c r="C91" s="54" t="s">
        <v>45</v>
      </c>
      <c r="D91" s="54" t="s">
        <v>80</v>
      </c>
      <c r="E91" s="52" t="s">
        <v>711</v>
      </c>
      <c r="F91" s="52">
        <v>0</v>
      </c>
      <c r="G91" s="52" t="s">
        <v>75</v>
      </c>
      <c r="H91" s="52" t="s">
        <v>245</v>
      </c>
      <c r="I91" s="66"/>
      <c r="J91" s="59">
        <f t="shared" si="33"/>
        <v>5</v>
      </c>
      <c r="K91" s="59">
        <f t="shared" si="33"/>
        <v>5</v>
      </c>
      <c r="L91" s="59">
        <f t="shared" si="33"/>
        <v>0</v>
      </c>
      <c r="M91" s="59">
        <f t="shared" si="22"/>
        <v>0</v>
      </c>
      <c r="N91" s="59">
        <f t="shared" si="23"/>
        <v>0</v>
      </c>
    </row>
    <row r="92" spans="1:14" ht="25.5" customHeight="1" x14ac:dyDescent="0.2">
      <c r="A92" s="185" t="s">
        <v>58</v>
      </c>
      <c r="B92" s="54" t="s">
        <v>43</v>
      </c>
      <c r="C92" s="54" t="s">
        <v>45</v>
      </c>
      <c r="D92" s="54" t="s">
        <v>80</v>
      </c>
      <c r="E92" s="52" t="s">
        <v>711</v>
      </c>
      <c r="F92" s="52">
        <v>0</v>
      </c>
      <c r="G92" s="52" t="s">
        <v>75</v>
      </c>
      <c r="H92" s="52" t="s">
        <v>245</v>
      </c>
      <c r="I92" s="66" t="s">
        <v>223</v>
      </c>
      <c r="J92" s="59">
        <f t="shared" si="33"/>
        <v>5</v>
      </c>
      <c r="K92" s="59">
        <f t="shared" si="33"/>
        <v>5</v>
      </c>
      <c r="L92" s="59">
        <f t="shared" si="33"/>
        <v>0</v>
      </c>
      <c r="M92" s="59">
        <f t="shared" si="22"/>
        <v>0</v>
      </c>
      <c r="N92" s="59">
        <f t="shared" si="23"/>
        <v>0</v>
      </c>
    </row>
    <row r="93" spans="1:14" ht="25.5" customHeight="1" x14ac:dyDescent="0.2">
      <c r="A93" s="185" t="s">
        <v>59</v>
      </c>
      <c r="B93" s="54" t="s">
        <v>43</v>
      </c>
      <c r="C93" s="54" t="s">
        <v>45</v>
      </c>
      <c r="D93" s="54" t="s">
        <v>80</v>
      </c>
      <c r="E93" s="52" t="s">
        <v>711</v>
      </c>
      <c r="F93" s="52">
        <v>0</v>
      </c>
      <c r="G93" s="52" t="s">
        <v>75</v>
      </c>
      <c r="H93" s="52" t="s">
        <v>245</v>
      </c>
      <c r="I93" s="66" t="s">
        <v>224</v>
      </c>
      <c r="J93" s="59">
        <v>5</v>
      </c>
      <c r="K93" s="59">
        <v>5</v>
      </c>
      <c r="L93" s="59">
        <v>0</v>
      </c>
      <c r="M93" s="59">
        <f t="shared" si="22"/>
        <v>0</v>
      </c>
      <c r="N93" s="59">
        <f t="shared" si="23"/>
        <v>0</v>
      </c>
    </row>
    <row r="94" spans="1:14" ht="25.5" customHeight="1" x14ac:dyDescent="0.2">
      <c r="A94" s="185" t="s">
        <v>61</v>
      </c>
      <c r="B94" s="54" t="s">
        <v>43</v>
      </c>
      <c r="C94" s="54" t="s">
        <v>45</v>
      </c>
      <c r="D94" s="54" t="s">
        <v>80</v>
      </c>
      <c r="E94" s="52" t="s">
        <v>711</v>
      </c>
      <c r="F94" s="52">
        <v>0</v>
      </c>
      <c r="G94" s="52" t="s">
        <v>96</v>
      </c>
      <c r="H94" s="52"/>
      <c r="I94" s="66"/>
      <c r="J94" s="59">
        <f t="shared" ref="J94:L96" si="34">J95</f>
        <v>2</v>
      </c>
      <c r="K94" s="59">
        <f t="shared" si="34"/>
        <v>2</v>
      </c>
      <c r="L94" s="59">
        <f t="shared" si="34"/>
        <v>0</v>
      </c>
      <c r="M94" s="59">
        <f t="shared" si="22"/>
        <v>0</v>
      </c>
      <c r="N94" s="59">
        <f t="shared" si="23"/>
        <v>0</v>
      </c>
    </row>
    <row r="95" spans="1:14" ht="25.5" customHeight="1" x14ac:dyDescent="0.2">
      <c r="A95" s="185" t="s">
        <v>57</v>
      </c>
      <c r="B95" s="54" t="s">
        <v>43</v>
      </c>
      <c r="C95" s="54" t="s">
        <v>45</v>
      </c>
      <c r="D95" s="54" t="s">
        <v>80</v>
      </c>
      <c r="E95" s="52" t="s">
        <v>711</v>
      </c>
      <c r="F95" s="52">
        <v>0</v>
      </c>
      <c r="G95" s="52" t="s">
        <v>96</v>
      </c>
      <c r="H95" s="52" t="s">
        <v>245</v>
      </c>
      <c r="I95" s="66"/>
      <c r="J95" s="59">
        <f t="shared" si="34"/>
        <v>2</v>
      </c>
      <c r="K95" s="59">
        <f t="shared" si="34"/>
        <v>2</v>
      </c>
      <c r="L95" s="59">
        <f t="shared" si="34"/>
        <v>0</v>
      </c>
      <c r="M95" s="59">
        <f t="shared" si="22"/>
        <v>0</v>
      </c>
      <c r="N95" s="59">
        <f t="shared" si="23"/>
        <v>0</v>
      </c>
    </row>
    <row r="96" spans="1:14" ht="25.5" customHeight="1" x14ac:dyDescent="0.2">
      <c r="A96" s="185" t="s">
        <v>58</v>
      </c>
      <c r="B96" s="54" t="s">
        <v>43</v>
      </c>
      <c r="C96" s="54" t="s">
        <v>45</v>
      </c>
      <c r="D96" s="54" t="s">
        <v>80</v>
      </c>
      <c r="E96" s="52" t="s">
        <v>711</v>
      </c>
      <c r="F96" s="52">
        <v>0</v>
      </c>
      <c r="G96" s="52" t="s">
        <v>96</v>
      </c>
      <c r="H96" s="52" t="s">
        <v>245</v>
      </c>
      <c r="I96" s="66" t="s">
        <v>223</v>
      </c>
      <c r="J96" s="59">
        <f t="shared" si="34"/>
        <v>2</v>
      </c>
      <c r="K96" s="59">
        <f t="shared" si="34"/>
        <v>2</v>
      </c>
      <c r="L96" s="59">
        <f t="shared" si="34"/>
        <v>0</v>
      </c>
      <c r="M96" s="59">
        <f t="shared" si="22"/>
        <v>0</v>
      </c>
      <c r="N96" s="59">
        <f t="shared" si="23"/>
        <v>0</v>
      </c>
    </row>
    <row r="97" spans="1:14" ht="25.5" customHeight="1" x14ac:dyDescent="0.2">
      <c r="A97" s="185" t="s">
        <v>59</v>
      </c>
      <c r="B97" s="54" t="s">
        <v>43</v>
      </c>
      <c r="C97" s="54" t="s">
        <v>45</v>
      </c>
      <c r="D97" s="54" t="s">
        <v>80</v>
      </c>
      <c r="E97" s="52" t="s">
        <v>711</v>
      </c>
      <c r="F97" s="52">
        <v>0</v>
      </c>
      <c r="G97" s="52" t="s">
        <v>96</v>
      </c>
      <c r="H97" s="52" t="s">
        <v>245</v>
      </c>
      <c r="I97" s="66" t="s">
        <v>224</v>
      </c>
      <c r="J97" s="59">
        <v>2</v>
      </c>
      <c r="K97" s="59">
        <v>2</v>
      </c>
      <c r="L97" s="59">
        <v>0</v>
      </c>
      <c r="M97" s="59">
        <f t="shared" si="22"/>
        <v>0</v>
      </c>
      <c r="N97" s="59">
        <f t="shared" si="23"/>
        <v>0</v>
      </c>
    </row>
    <row r="98" spans="1:14" ht="51" customHeight="1" x14ac:dyDescent="0.2">
      <c r="A98" s="53" t="s">
        <v>69</v>
      </c>
      <c r="B98" s="54" t="s">
        <v>43</v>
      </c>
      <c r="C98" s="54" t="s">
        <v>45</v>
      </c>
      <c r="D98" s="54" t="s">
        <v>80</v>
      </c>
      <c r="E98" s="52" t="s">
        <v>252</v>
      </c>
      <c r="F98" s="52" t="s">
        <v>256</v>
      </c>
      <c r="G98" s="52"/>
      <c r="H98" s="52"/>
      <c r="I98" s="77"/>
      <c r="J98" s="59">
        <f t="shared" ref="J98:L98" si="35">J99</f>
        <v>3956.2</v>
      </c>
      <c r="K98" s="59">
        <f t="shared" si="35"/>
        <v>3896.1923400000001</v>
      </c>
      <c r="L98" s="59">
        <f t="shared" si="35"/>
        <v>3728.2715099999996</v>
      </c>
      <c r="M98" s="59">
        <f t="shared" si="22"/>
        <v>94.238701531772904</v>
      </c>
      <c r="N98" s="59">
        <f t="shared" si="23"/>
        <v>95.690129866637932</v>
      </c>
    </row>
    <row r="99" spans="1:14" ht="63.75" customHeight="1" x14ac:dyDescent="0.2">
      <c r="A99" s="53" t="s">
        <v>70</v>
      </c>
      <c r="B99" s="54" t="s">
        <v>43</v>
      </c>
      <c r="C99" s="54" t="s">
        <v>45</v>
      </c>
      <c r="D99" s="54" t="s">
        <v>80</v>
      </c>
      <c r="E99" s="52" t="s">
        <v>252</v>
      </c>
      <c r="F99" s="52" t="s">
        <v>7</v>
      </c>
      <c r="G99" s="52"/>
      <c r="H99" s="52"/>
      <c r="I99" s="77"/>
      <c r="J99" s="59">
        <f>J100+J111+J108</f>
        <v>3956.2</v>
      </c>
      <c r="K99" s="59">
        <f t="shared" ref="K99:L99" si="36">K100+K111+K108</f>
        <v>3896.1923400000001</v>
      </c>
      <c r="L99" s="59">
        <f t="shared" si="36"/>
        <v>3728.2715099999996</v>
      </c>
      <c r="M99" s="59">
        <f t="shared" si="22"/>
        <v>94.238701531772904</v>
      </c>
      <c r="N99" s="59">
        <f t="shared" si="23"/>
        <v>95.690129866637932</v>
      </c>
    </row>
    <row r="100" spans="1:14" ht="25.5" customHeight="1" x14ac:dyDescent="0.2">
      <c r="A100" s="53" t="s">
        <v>305</v>
      </c>
      <c r="B100" s="54" t="s">
        <v>43</v>
      </c>
      <c r="C100" s="54" t="s">
        <v>45</v>
      </c>
      <c r="D100" s="54" t="s">
        <v>80</v>
      </c>
      <c r="E100" s="52" t="s">
        <v>252</v>
      </c>
      <c r="F100" s="52" t="s">
        <v>7</v>
      </c>
      <c r="G100" s="52" t="s">
        <v>140</v>
      </c>
      <c r="H100" s="52" t="s">
        <v>258</v>
      </c>
      <c r="I100" s="77"/>
      <c r="J100" s="59">
        <f>J101+J105+J103</f>
        <v>3890.2</v>
      </c>
      <c r="K100" s="59">
        <f t="shared" ref="K100:L100" si="37">K101+K105+K103</f>
        <v>3830.1923400000001</v>
      </c>
      <c r="L100" s="59">
        <f t="shared" si="37"/>
        <v>3662.2715099999996</v>
      </c>
      <c r="M100" s="59">
        <f t="shared" si="22"/>
        <v>94.14095702020461</v>
      </c>
      <c r="N100" s="59">
        <f t="shared" si="23"/>
        <v>95.615864293645359</v>
      </c>
    </row>
    <row r="101" spans="1:14" ht="38.25" customHeight="1" x14ac:dyDescent="0.2">
      <c r="A101" s="53" t="s">
        <v>58</v>
      </c>
      <c r="B101" s="54" t="s">
        <v>43</v>
      </c>
      <c r="C101" s="54" t="s">
        <v>45</v>
      </c>
      <c r="D101" s="54" t="s">
        <v>80</v>
      </c>
      <c r="E101" s="52" t="s">
        <v>252</v>
      </c>
      <c r="F101" s="52" t="s">
        <v>7</v>
      </c>
      <c r="G101" s="52" t="s">
        <v>140</v>
      </c>
      <c r="H101" s="52" t="s">
        <v>258</v>
      </c>
      <c r="I101" s="56" t="s">
        <v>223</v>
      </c>
      <c r="J101" s="59">
        <f>J102</f>
        <v>3760.7</v>
      </c>
      <c r="K101" s="59">
        <f>K102</f>
        <v>3685.6923400000001</v>
      </c>
      <c r="L101" s="59">
        <f>L102</f>
        <v>3517.7715099999996</v>
      </c>
      <c r="M101" s="59">
        <f t="shared" si="22"/>
        <v>93.540338500811018</v>
      </c>
      <c r="N101" s="59">
        <f t="shared" si="23"/>
        <v>95.443981360636286</v>
      </c>
    </row>
    <row r="102" spans="1:14" ht="38.25" customHeight="1" x14ac:dyDescent="0.2">
      <c r="A102" s="53" t="s">
        <v>59</v>
      </c>
      <c r="B102" s="54" t="s">
        <v>43</v>
      </c>
      <c r="C102" s="54" t="s">
        <v>45</v>
      </c>
      <c r="D102" s="54" t="s">
        <v>80</v>
      </c>
      <c r="E102" s="52" t="s">
        <v>252</v>
      </c>
      <c r="F102" s="52" t="s">
        <v>7</v>
      </c>
      <c r="G102" s="52" t="s">
        <v>140</v>
      </c>
      <c r="H102" s="52" t="s">
        <v>258</v>
      </c>
      <c r="I102" s="56" t="s">
        <v>224</v>
      </c>
      <c r="J102" s="59">
        <v>3760.7</v>
      </c>
      <c r="K102" s="59">
        <v>3685.6923400000001</v>
      </c>
      <c r="L102" s="59">
        <v>3517.7715099999996</v>
      </c>
      <c r="M102" s="59">
        <f t="shared" si="22"/>
        <v>93.540338500811018</v>
      </c>
      <c r="N102" s="59">
        <f t="shared" si="23"/>
        <v>95.443981360636286</v>
      </c>
    </row>
    <row r="103" spans="1:14" ht="38.25" customHeight="1" x14ac:dyDescent="0.2">
      <c r="A103" s="53" t="s">
        <v>91</v>
      </c>
      <c r="B103" s="54" t="s">
        <v>43</v>
      </c>
      <c r="C103" s="54" t="s">
        <v>45</v>
      </c>
      <c r="D103" s="54" t="s">
        <v>80</v>
      </c>
      <c r="E103" s="52" t="s">
        <v>252</v>
      </c>
      <c r="F103" s="52" t="s">
        <v>7</v>
      </c>
      <c r="G103" s="52" t="s">
        <v>140</v>
      </c>
      <c r="H103" s="52" t="s">
        <v>258</v>
      </c>
      <c r="I103" s="56" t="s">
        <v>229</v>
      </c>
      <c r="J103" s="59">
        <f>J104</f>
        <v>34.5</v>
      </c>
      <c r="K103" s="59">
        <f t="shared" ref="K103:L103" si="38">K104</f>
        <v>34.5</v>
      </c>
      <c r="L103" s="59">
        <f t="shared" si="38"/>
        <v>34.5</v>
      </c>
      <c r="M103" s="59">
        <f t="shared" si="22"/>
        <v>100</v>
      </c>
      <c r="N103" s="59">
        <f t="shared" si="23"/>
        <v>100</v>
      </c>
    </row>
    <row r="104" spans="1:14" ht="38.25" customHeight="1" x14ac:dyDescent="0.2">
      <c r="A104" s="53" t="s">
        <v>92</v>
      </c>
      <c r="B104" s="54" t="s">
        <v>43</v>
      </c>
      <c r="C104" s="54" t="s">
        <v>45</v>
      </c>
      <c r="D104" s="54" t="s">
        <v>80</v>
      </c>
      <c r="E104" s="52" t="s">
        <v>252</v>
      </c>
      <c r="F104" s="52" t="s">
        <v>7</v>
      </c>
      <c r="G104" s="52" t="s">
        <v>140</v>
      </c>
      <c r="H104" s="52" t="s">
        <v>258</v>
      </c>
      <c r="I104" s="56" t="s">
        <v>230</v>
      </c>
      <c r="J104" s="59">
        <v>34.5</v>
      </c>
      <c r="K104" s="59">
        <v>34.5</v>
      </c>
      <c r="L104" s="59">
        <v>34.5</v>
      </c>
      <c r="M104" s="59">
        <f t="shared" si="22"/>
        <v>100</v>
      </c>
      <c r="N104" s="59">
        <f t="shared" si="23"/>
        <v>100</v>
      </c>
    </row>
    <row r="105" spans="1:14" ht="12.75" customHeight="1" x14ac:dyDescent="0.2">
      <c r="A105" s="53" t="s">
        <v>66</v>
      </c>
      <c r="B105" s="54" t="s">
        <v>43</v>
      </c>
      <c r="C105" s="54" t="s">
        <v>45</v>
      </c>
      <c r="D105" s="54" t="s">
        <v>80</v>
      </c>
      <c r="E105" s="52" t="s">
        <v>252</v>
      </c>
      <c r="F105" s="52" t="s">
        <v>7</v>
      </c>
      <c r="G105" s="52" t="s">
        <v>140</v>
      </c>
      <c r="H105" s="52" t="s">
        <v>258</v>
      </c>
      <c r="I105" s="56" t="s">
        <v>225</v>
      </c>
      <c r="J105" s="59">
        <f>J106+J107</f>
        <v>95</v>
      </c>
      <c r="K105" s="59">
        <f>K106+K107</f>
        <v>110</v>
      </c>
      <c r="L105" s="59">
        <f>L106+L107</f>
        <v>110</v>
      </c>
      <c r="M105" s="59">
        <f t="shared" si="22"/>
        <v>115.78947368421052</v>
      </c>
      <c r="N105" s="59">
        <f t="shared" si="23"/>
        <v>100</v>
      </c>
    </row>
    <row r="106" spans="1:14" ht="12.75" customHeight="1" x14ac:dyDescent="0.2">
      <c r="A106" s="53" t="s">
        <v>81</v>
      </c>
      <c r="B106" s="54" t="s">
        <v>43</v>
      </c>
      <c r="C106" s="54" t="s">
        <v>45</v>
      </c>
      <c r="D106" s="54" t="s">
        <v>80</v>
      </c>
      <c r="E106" s="52" t="s">
        <v>252</v>
      </c>
      <c r="F106" s="52" t="s">
        <v>7</v>
      </c>
      <c r="G106" s="52" t="s">
        <v>140</v>
      </c>
      <c r="H106" s="52" t="s">
        <v>258</v>
      </c>
      <c r="I106" s="56" t="s">
        <v>228</v>
      </c>
      <c r="J106" s="59">
        <v>50</v>
      </c>
      <c r="K106" s="59">
        <v>50</v>
      </c>
      <c r="L106" s="59">
        <v>50</v>
      </c>
      <c r="M106" s="59">
        <f t="shared" si="22"/>
        <v>100</v>
      </c>
      <c r="N106" s="59">
        <f t="shared" si="23"/>
        <v>100</v>
      </c>
    </row>
    <row r="107" spans="1:14" ht="12.75" customHeight="1" x14ac:dyDescent="0.2">
      <c r="A107" s="185" t="s">
        <v>67</v>
      </c>
      <c r="B107" s="54" t="s">
        <v>43</v>
      </c>
      <c r="C107" s="54" t="s">
        <v>45</v>
      </c>
      <c r="D107" s="54" t="s">
        <v>80</v>
      </c>
      <c r="E107" s="52" t="s">
        <v>252</v>
      </c>
      <c r="F107" s="52" t="s">
        <v>7</v>
      </c>
      <c r="G107" s="52" t="s">
        <v>140</v>
      </c>
      <c r="H107" s="52" t="s">
        <v>258</v>
      </c>
      <c r="I107" s="66" t="s">
        <v>226</v>
      </c>
      <c r="J107" s="59">
        <v>45</v>
      </c>
      <c r="K107" s="59">
        <v>60</v>
      </c>
      <c r="L107" s="59">
        <v>60</v>
      </c>
      <c r="M107" s="59">
        <f t="shared" si="22"/>
        <v>133.33333333333334</v>
      </c>
      <c r="N107" s="59">
        <f t="shared" si="23"/>
        <v>100</v>
      </c>
    </row>
    <row r="108" spans="1:14" ht="66" customHeight="1" x14ac:dyDescent="0.2">
      <c r="A108" s="185" t="s">
        <v>745</v>
      </c>
      <c r="B108" s="54" t="s">
        <v>43</v>
      </c>
      <c r="C108" s="54" t="s">
        <v>45</v>
      </c>
      <c r="D108" s="54" t="s">
        <v>80</v>
      </c>
      <c r="E108" s="52" t="s">
        <v>252</v>
      </c>
      <c r="F108" s="52" t="s">
        <v>7</v>
      </c>
      <c r="G108" s="52" t="s">
        <v>140</v>
      </c>
      <c r="H108" s="52" t="s">
        <v>746</v>
      </c>
      <c r="I108" s="66"/>
      <c r="J108" s="59">
        <f>J109</f>
        <v>50</v>
      </c>
      <c r="K108" s="59">
        <f t="shared" ref="K108:L109" si="39">K109</f>
        <v>50</v>
      </c>
      <c r="L108" s="59">
        <f t="shared" si="39"/>
        <v>50</v>
      </c>
      <c r="M108" s="59">
        <f t="shared" si="22"/>
        <v>100</v>
      </c>
      <c r="N108" s="59">
        <f t="shared" si="23"/>
        <v>100</v>
      </c>
    </row>
    <row r="109" spans="1:14" ht="19.5" customHeight="1" x14ac:dyDescent="0.2">
      <c r="A109" s="185" t="s">
        <v>66</v>
      </c>
      <c r="B109" s="54" t="s">
        <v>43</v>
      </c>
      <c r="C109" s="54" t="s">
        <v>45</v>
      </c>
      <c r="D109" s="54" t="s">
        <v>80</v>
      </c>
      <c r="E109" s="52" t="s">
        <v>252</v>
      </c>
      <c r="F109" s="52" t="s">
        <v>7</v>
      </c>
      <c r="G109" s="52" t="s">
        <v>140</v>
      </c>
      <c r="H109" s="52" t="s">
        <v>746</v>
      </c>
      <c r="I109" s="66" t="s">
        <v>225</v>
      </c>
      <c r="J109" s="59">
        <f>J110</f>
        <v>50</v>
      </c>
      <c r="K109" s="59">
        <f t="shared" si="39"/>
        <v>50</v>
      </c>
      <c r="L109" s="59">
        <f t="shared" si="39"/>
        <v>50</v>
      </c>
      <c r="M109" s="59">
        <f t="shared" si="22"/>
        <v>100</v>
      </c>
      <c r="N109" s="59">
        <f t="shared" si="23"/>
        <v>100</v>
      </c>
    </row>
    <row r="110" spans="1:14" ht="27.75" customHeight="1" x14ac:dyDescent="0.2">
      <c r="A110" s="185" t="s">
        <v>67</v>
      </c>
      <c r="B110" s="54" t="s">
        <v>43</v>
      </c>
      <c r="C110" s="54" t="s">
        <v>45</v>
      </c>
      <c r="D110" s="54" t="s">
        <v>80</v>
      </c>
      <c r="E110" s="52" t="s">
        <v>252</v>
      </c>
      <c r="F110" s="52" t="s">
        <v>7</v>
      </c>
      <c r="G110" s="52" t="s">
        <v>140</v>
      </c>
      <c r="H110" s="52" t="s">
        <v>746</v>
      </c>
      <c r="I110" s="66" t="s">
        <v>226</v>
      </c>
      <c r="J110" s="59">
        <v>50</v>
      </c>
      <c r="K110" s="59">
        <v>50</v>
      </c>
      <c r="L110" s="59">
        <v>50</v>
      </c>
      <c r="M110" s="59">
        <f t="shared" si="22"/>
        <v>100</v>
      </c>
      <c r="N110" s="59">
        <f t="shared" si="23"/>
        <v>100</v>
      </c>
    </row>
    <row r="111" spans="1:14" ht="38.25" customHeight="1" x14ac:dyDescent="0.2">
      <c r="A111" s="53" t="s">
        <v>82</v>
      </c>
      <c r="B111" s="54" t="s">
        <v>43</v>
      </c>
      <c r="C111" s="54" t="s">
        <v>45</v>
      </c>
      <c r="D111" s="54" t="s">
        <v>80</v>
      </c>
      <c r="E111" s="52" t="s">
        <v>252</v>
      </c>
      <c r="F111" s="52" t="s">
        <v>7</v>
      </c>
      <c r="G111" s="52" t="s">
        <v>140</v>
      </c>
      <c r="H111" s="52" t="s">
        <v>259</v>
      </c>
      <c r="I111" s="77"/>
      <c r="J111" s="59">
        <f t="shared" ref="J111:L112" si="40">J112</f>
        <v>16</v>
      </c>
      <c r="K111" s="59">
        <f t="shared" si="40"/>
        <v>16</v>
      </c>
      <c r="L111" s="59">
        <f t="shared" si="40"/>
        <v>16</v>
      </c>
      <c r="M111" s="59">
        <f t="shared" si="22"/>
        <v>100</v>
      </c>
      <c r="N111" s="59">
        <f t="shared" si="23"/>
        <v>100</v>
      </c>
    </row>
    <row r="112" spans="1:14" ht="38.25" customHeight="1" x14ac:dyDescent="0.2">
      <c r="A112" s="53" t="s">
        <v>58</v>
      </c>
      <c r="B112" s="54" t="s">
        <v>43</v>
      </c>
      <c r="C112" s="54" t="s">
        <v>45</v>
      </c>
      <c r="D112" s="54" t="s">
        <v>80</v>
      </c>
      <c r="E112" s="52" t="s">
        <v>252</v>
      </c>
      <c r="F112" s="52" t="s">
        <v>7</v>
      </c>
      <c r="G112" s="52" t="s">
        <v>140</v>
      </c>
      <c r="H112" s="52" t="s">
        <v>259</v>
      </c>
      <c r="I112" s="56" t="s">
        <v>223</v>
      </c>
      <c r="J112" s="59">
        <f t="shared" si="40"/>
        <v>16</v>
      </c>
      <c r="K112" s="59">
        <f t="shared" si="40"/>
        <v>16</v>
      </c>
      <c r="L112" s="59">
        <f t="shared" si="40"/>
        <v>16</v>
      </c>
      <c r="M112" s="59">
        <f t="shared" si="22"/>
        <v>100</v>
      </c>
      <c r="N112" s="59">
        <f t="shared" si="23"/>
        <v>100</v>
      </c>
    </row>
    <row r="113" spans="1:14" ht="38.25" customHeight="1" x14ac:dyDescent="0.2">
      <c r="A113" s="53" t="s">
        <v>59</v>
      </c>
      <c r="B113" s="54" t="s">
        <v>43</v>
      </c>
      <c r="C113" s="54" t="s">
        <v>45</v>
      </c>
      <c r="D113" s="54" t="s">
        <v>80</v>
      </c>
      <c r="E113" s="52" t="s">
        <v>252</v>
      </c>
      <c r="F113" s="52" t="s">
        <v>7</v>
      </c>
      <c r="G113" s="52" t="s">
        <v>140</v>
      </c>
      <c r="H113" s="52" t="s">
        <v>259</v>
      </c>
      <c r="I113" s="56" t="s">
        <v>224</v>
      </c>
      <c r="J113" s="59">
        <v>16</v>
      </c>
      <c r="K113" s="59">
        <v>16</v>
      </c>
      <c r="L113" s="59">
        <v>16</v>
      </c>
      <c r="M113" s="59">
        <f t="shared" si="22"/>
        <v>100</v>
      </c>
      <c r="N113" s="59">
        <f t="shared" si="23"/>
        <v>100</v>
      </c>
    </row>
    <row r="114" spans="1:14" ht="25.5" customHeight="1" x14ac:dyDescent="0.2">
      <c r="A114" s="53" t="s">
        <v>83</v>
      </c>
      <c r="B114" s="54" t="s">
        <v>43</v>
      </c>
      <c r="C114" s="54" t="s">
        <v>84</v>
      </c>
      <c r="D114" s="54"/>
      <c r="E114" s="52"/>
      <c r="F114" s="52"/>
      <c r="G114" s="52"/>
      <c r="H114" s="52"/>
      <c r="I114" s="66"/>
      <c r="J114" s="59">
        <f>J115</f>
        <v>1760.2655199999999</v>
      </c>
      <c r="K114" s="59">
        <f t="shared" ref="K114:L114" si="41">K115</f>
        <v>1870.1678800000002</v>
      </c>
      <c r="L114" s="59">
        <f t="shared" si="41"/>
        <v>1826.0936599999998</v>
      </c>
      <c r="M114" s="59">
        <f t="shared" si="22"/>
        <v>103.73967104689979</v>
      </c>
      <c r="N114" s="59">
        <f t="shared" si="23"/>
        <v>97.643301413133003</v>
      </c>
    </row>
    <row r="115" spans="1:14" ht="12.75" customHeight="1" x14ac:dyDescent="0.2">
      <c r="A115" s="53" t="s">
        <v>85</v>
      </c>
      <c r="B115" s="54" t="s">
        <v>43</v>
      </c>
      <c r="C115" s="54" t="s">
        <v>84</v>
      </c>
      <c r="D115" s="54" t="s">
        <v>54</v>
      </c>
      <c r="E115" s="52"/>
      <c r="F115" s="52"/>
      <c r="G115" s="52"/>
      <c r="H115" s="52"/>
      <c r="I115" s="79"/>
      <c r="J115" s="59">
        <f t="shared" ref="J115:L118" si="42">J116</f>
        <v>1760.2655199999999</v>
      </c>
      <c r="K115" s="59">
        <f t="shared" si="42"/>
        <v>1870.1678800000002</v>
      </c>
      <c r="L115" s="59">
        <f t="shared" si="42"/>
        <v>1826.0936599999998</v>
      </c>
      <c r="M115" s="59">
        <f t="shared" si="22"/>
        <v>103.73967104689979</v>
      </c>
      <c r="N115" s="59">
        <f t="shared" si="23"/>
        <v>97.643301413133003</v>
      </c>
    </row>
    <row r="116" spans="1:14" ht="51" customHeight="1" x14ac:dyDescent="0.2">
      <c r="A116" s="53" t="s">
        <v>69</v>
      </c>
      <c r="B116" s="54" t="s">
        <v>43</v>
      </c>
      <c r="C116" s="54" t="s">
        <v>84</v>
      </c>
      <c r="D116" s="54" t="s">
        <v>54</v>
      </c>
      <c r="E116" s="52" t="s">
        <v>252</v>
      </c>
      <c r="F116" s="52" t="s">
        <v>256</v>
      </c>
      <c r="G116" s="52"/>
      <c r="H116" s="52"/>
      <c r="I116" s="79"/>
      <c r="J116" s="59">
        <f t="shared" si="42"/>
        <v>1760.2655199999999</v>
      </c>
      <c r="K116" s="59">
        <f t="shared" si="42"/>
        <v>1870.1678800000002</v>
      </c>
      <c r="L116" s="59">
        <f t="shared" si="42"/>
        <v>1826.0936599999998</v>
      </c>
      <c r="M116" s="59">
        <f t="shared" si="22"/>
        <v>103.73967104689979</v>
      </c>
      <c r="N116" s="59">
        <f t="shared" si="23"/>
        <v>97.643301413133003</v>
      </c>
    </row>
    <row r="117" spans="1:14" ht="63.75" customHeight="1" x14ac:dyDescent="0.2">
      <c r="A117" s="53" t="s">
        <v>70</v>
      </c>
      <c r="B117" s="54" t="s">
        <v>43</v>
      </c>
      <c r="C117" s="54" t="s">
        <v>84</v>
      </c>
      <c r="D117" s="54" t="s">
        <v>54</v>
      </c>
      <c r="E117" s="52" t="s">
        <v>252</v>
      </c>
      <c r="F117" s="52" t="s">
        <v>7</v>
      </c>
      <c r="G117" s="52"/>
      <c r="H117" s="52"/>
      <c r="I117" s="79"/>
      <c r="J117" s="59">
        <f>J118+J121</f>
        <v>1760.2655199999999</v>
      </c>
      <c r="K117" s="59">
        <f t="shared" ref="K117:L117" si="43">K118+K121</f>
        <v>1870.1678800000002</v>
      </c>
      <c r="L117" s="59">
        <f t="shared" si="43"/>
        <v>1826.0936599999998</v>
      </c>
      <c r="M117" s="59">
        <f t="shared" si="22"/>
        <v>103.73967104689979</v>
      </c>
      <c r="N117" s="59">
        <f t="shared" si="23"/>
        <v>97.643301413133003</v>
      </c>
    </row>
    <row r="118" spans="1:14" ht="102" customHeight="1" x14ac:dyDescent="0.2">
      <c r="A118" s="68" t="s">
        <v>375</v>
      </c>
      <c r="B118" s="54" t="s">
        <v>43</v>
      </c>
      <c r="C118" s="54" t="s">
        <v>84</v>
      </c>
      <c r="D118" s="54" t="s">
        <v>54</v>
      </c>
      <c r="E118" s="52" t="s">
        <v>252</v>
      </c>
      <c r="F118" s="52" t="s">
        <v>7</v>
      </c>
      <c r="G118" s="52" t="s">
        <v>140</v>
      </c>
      <c r="H118" s="52" t="s">
        <v>638</v>
      </c>
      <c r="I118" s="66"/>
      <c r="J118" s="59">
        <f>J119</f>
        <v>546.79999999999995</v>
      </c>
      <c r="K118" s="59">
        <f t="shared" si="42"/>
        <v>546.79999999999995</v>
      </c>
      <c r="L118" s="59">
        <f t="shared" si="42"/>
        <v>546.79999999999995</v>
      </c>
      <c r="M118" s="59">
        <f t="shared" si="22"/>
        <v>100</v>
      </c>
      <c r="N118" s="59">
        <f t="shared" si="23"/>
        <v>100</v>
      </c>
    </row>
    <row r="119" spans="1:14" ht="89.25" customHeight="1" x14ac:dyDescent="0.2">
      <c r="A119" s="53" t="s">
        <v>51</v>
      </c>
      <c r="B119" s="54" t="s">
        <v>43</v>
      </c>
      <c r="C119" s="54" t="s">
        <v>84</v>
      </c>
      <c r="D119" s="54" t="s">
        <v>54</v>
      </c>
      <c r="E119" s="52" t="s">
        <v>252</v>
      </c>
      <c r="F119" s="52" t="s">
        <v>7</v>
      </c>
      <c r="G119" s="52" t="s">
        <v>140</v>
      </c>
      <c r="H119" s="52" t="s">
        <v>638</v>
      </c>
      <c r="I119" s="66" t="s">
        <v>221</v>
      </c>
      <c r="J119" s="59">
        <f>J120</f>
        <v>546.79999999999995</v>
      </c>
      <c r="K119" s="59">
        <f>K120</f>
        <v>546.79999999999995</v>
      </c>
      <c r="L119" s="59">
        <f>L120</f>
        <v>546.79999999999995</v>
      </c>
      <c r="M119" s="59">
        <f t="shared" si="22"/>
        <v>100</v>
      </c>
      <c r="N119" s="59">
        <f t="shared" si="23"/>
        <v>100</v>
      </c>
    </row>
    <row r="120" spans="1:14" ht="38.25" customHeight="1" x14ac:dyDescent="0.2">
      <c r="A120" s="53" t="s">
        <v>52</v>
      </c>
      <c r="B120" s="54" t="s">
        <v>43</v>
      </c>
      <c r="C120" s="54" t="s">
        <v>84</v>
      </c>
      <c r="D120" s="54" t="s">
        <v>54</v>
      </c>
      <c r="E120" s="52" t="s">
        <v>252</v>
      </c>
      <c r="F120" s="52" t="s">
        <v>7</v>
      </c>
      <c r="G120" s="52" t="s">
        <v>140</v>
      </c>
      <c r="H120" s="52" t="s">
        <v>638</v>
      </c>
      <c r="I120" s="66" t="s">
        <v>222</v>
      </c>
      <c r="J120" s="59">
        <v>546.79999999999995</v>
      </c>
      <c r="K120" s="59">
        <v>546.79999999999995</v>
      </c>
      <c r="L120" s="59">
        <v>546.79999999999995</v>
      </c>
      <c r="M120" s="59">
        <f t="shared" si="22"/>
        <v>100</v>
      </c>
      <c r="N120" s="59">
        <f t="shared" si="23"/>
        <v>100</v>
      </c>
    </row>
    <row r="121" spans="1:14" ht="38.25" customHeight="1" x14ac:dyDescent="0.2">
      <c r="A121" s="185" t="s">
        <v>662</v>
      </c>
      <c r="B121" s="54" t="s">
        <v>43</v>
      </c>
      <c r="C121" s="54" t="s">
        <v>84</v>
      </c>
      <c r="D121" s="54" t="s">
        <v>54</v>
      </c>
      <c r="E121" s="52" t="s">
        <v>252</v>
      </c>
      <c r="F121" s="52" t="s">
        <v>7</v>
      </c>
      <c r="G121" s="52" t="s">
        <v>140</v>
      </c>
      <c r="H121" s="52" t="s">
        <v>663</v>
      </c>
      <c r="I121" s="66"/>
      <c r="J121" s="59">
        <f>J122+J124</f>
        <v>1213.46552</v>
      </c>
      <c r="K121" s="59">
        <f>K122+K124</f>
        <v>1323.3678800000002</v>
      </c>
      <c r="L121" s="59">
        <f>L122+L124</f>
        <v>1279.2936599999998</v>
      </c>
      <c r="M121" s="59">
        <f t="shared" si="22"/>
        <v>105.42480514815121</v>
      </c>
      <c r="N121" s="59">
        <f t="shared" si="23"/>
        <v>96.669541352325979</v>
      </c>
    </row>
    <row r="122" spans="1:14" ht="38.25" customHeight="1" x14ac:dyDescent="0.2">
      <c r="A122" s="185" t="s">
        <v>51</v>
      </c>
      <c r="B122" s="54" t="s">
        <v>43</v>
      </c>
      <c r="C122" s="54" t="s">
        <v>84</v>
      </c>
      <c r="D122" s="54" t="s">
        <v>54</v>
      </c>
      <c r="E122" s="52" t="s">
        <v>252</v>
      </c>
      <c r="F122" s="52" t="s">
        <v>7</v>
      </c>
      <c r="G122" s="52" t="s">
        <v>140</v>
      </c>
      <c r="H122" s="52" t="s">
        <v>663</v>
      </c>
      <c r="I122" s="66" t="s">
        <v>221</v>
      </c>
      <c r="J122" s="59">
        <f>J123</f>
        <v>1018.1</v>
      </c>
      <c r="K122" s="59">
        <f>K123</f>
        <v>1128.0023600000002</v>
      </c>
      <c r="L122" s="59">
        <f>L123</f>
        <v>1110.9708799999999</v>
      </c>
      <c r="M122" s="59">
        <f t="shared" si="22"/>
        <v>109.12198015911991</v>
      </c>
      <c r="N122" s="59">
        <f t="shared" si="23"/>
        <v>98.490120180244986</v>
      </c>
    </row>
    <row r="123" spans="1:14" ht="38.25" customHeight="1" x14ac:dyDescent="0.2">
      <c r="A123" s="185" t="s">
        <v>52</v>
      </c>
      <c r="B123" s="54" t="s">
        <v>43</v>
      </c>
      <c r="C123" s="54" t="s">
        <v>84</v>
      </c>
      <c r="D123" s="54" t="s">
        <v>54</v>
      </c>
      <c r="E123" s="52" t="s">
        <v>252</v>
      </c>
      <c r="F123" s="52" t="s">
        <v>7</v>
      </c>
      <c r="G123" s="52" t="s">
        <v>140</v>
      </c>
      <c r="H123" s="52" t="s">
        <v>663</v>
      </c>
      <c r="I123" s="66" t="s">
        <v>222</v>
      </c>
      <c r="J123" s="59">
        <v>1018.1</v>
      </c>
      <c r="K123" s="59">
        <v>1128.0023600000002</v>
      </c>
      <c r="L123" s="59">
        <v>1110.9708799999999</v>
      </c>
      <c r="M123" s="59">
        <f t="shared" si="22"/>
        <v>109.12198015911991</v>
      </c>
      <c r="N123" s="59">
        <f t="shared" si="23"/>
        <v>98.490120180244986</v>
      </c>
    </row>
    <row r="124" spans="1:14" ht="38.25" customHeight="1" x14ac:dyDescent="0.2">
      <c r="A124" s="185" t="s">
        <v>58</v>
      </c>
      <c r="B124" s="54" t="s">
        <v>43</v>
      </c>
      <c r="C124" s="54" t="s">
        <v>84</v>
      </c>
      <c r="D124" s="54" t="s">
        <v>54</v>
      </c>
      <c r="E124" s="52" t="s">
        <v>252</v>
      </c>
      <c r="F124" s="52" t="s">
        <v>7</v>
      </c>
      <c r="G124" s="52" t="s">
        <v>140</v>
      </c>
      <c r="H124" s="52" t="s">
        <v>663</v>
      </c>
      <c r="I124" s="66" t="s">
        <v>223</v>
      </c>
      <c r="J124" s="59">
        <f>J125</f>
        <v>195.36552</v>
      </c>
      <c r="K124" s="59">
        <f t="shared" ref="K124:L124" si="44">K125</f>
        <v>195.36552</v>
      </c>
      <c r="L124" s="59">
        <f t="shared" si="44"/>
        <v>168.32277999999999</v>
      </c>
      <c r="M124" s="59">
        <f t="shared" si="22"/>
        <v>86.157874736545111</v>
      </c>
      <c r="N124" s="59">
        <f t="shared" si="23"/>
        <v>86.157874736545111</v>
      </c>
    </row>
    <row r="125" spans="1:14" ht="38.25" customHeight="1" x14ac:dyDescent="0.2">
      <c r="A125" s="185" t="s">
        <v>59</v>
      </c>
      <c r="B125" s="54" t="s">
        <v>43</v>
      </c>
      <c r="C125" s="54" t="s">
        <v>84</v>
      </c>
      <c r="D125" s="54" t="s">
        <v>54</v>
      </c>
      <c r="E125" s="52" t="s">
        <v>252</v>
      </c>
      <c r="F125" s="52" t="s">
        <v>7</v>
      </c>
      <c r="G125" s="52" t="s">
        <v>140</v>
      </c>
      <c r="H125" s="52" t="s">
        <v>663</v>
      </c>
      <c r="I125" s="66" t="s">
        <v>224</v>
      </c>
      <c r="J125" s="59">
        <v>195.36552</v>
      </c>
      <c r="K125" s="59">
        <v>195.36552</v>
      </c>
      <c r="L125" s="59">
        <v>168.32277999999999</v>
      </c>
      <c r="M125" s="59">
        <f t="shared" si="22"/>
        <v>86.157874736545111</v>
      </c>
      <c r="N125" s="59">
        <f t="shared" si="23"/>
        <v>86.157874736545111</v>
      </c>
    </row>
    <row r="126" spans="1:14" ht="12.75" customHeight="1" x14ac:dyDescent="0.2">
      <c r="A126" s="53" t="s">
        <v>86</v>
      </c>
      <c r="B126" s="54" t="s">
        <v>43</v>
      </c>
      <c r="C126" s="54" t="s">
        <v>54</v>
      </c>
      <c r="D126" s="54"/>
      <c r="E126" s="52"/>
      <c r="F126" s="52"/>
      <c r="G126" s="52"/>
      <c r="H126" s="52"/>
      <c r="I126" s="66"/>
      <c r="J126" s="59">
        <f>J127+J153+J147+J175</f>
        <v>97939.800860000003</v>
      </c>
      <c r="K126" s="59">
        <f>K127+K153+K147+K175</f>
        <v>97939.800860000003</v>
      </c>
      <c r="L126" s="59">
        <f>L127+L153+L147+L175</f>
        <v>83945.378350000014</v>
      </c>
      <c r="M126" s="59">
        <f t="shared" si="22"/>
        <v>85.711199750135989</v>
      </c>
      <c r="N126" s="59">
        <f t="shared" si="23"/>
        <v>85.711199750135989</v>
      </c>
    </row>
    <row r="127" spans="1:14" ht="12.75" customHeight="1" x14ac:dyDescent="0.2">
      <c r="A127" s="53" t="s">
        <v>87</v>
      </c>
      <c r="B127" s="54" t="s">
        <v>43</v>
      </c>
      <c r="C127" s="54" t="s">
        <v>54</v>
      </c>
      <c r="D127" s="54" t="s">
        <v>74</v>
      </c>
      <c r="E127" s="52"/>
      <c r="F127" s="52"/>
      <c r="G127" s="52"/>
      <c r="H127" s="52"/>
      <c r="I127" s="66"/>
      <c r="J127" s="59">
        <f>J128+J142</f>
        <v>1708.0526299999999</v>
      </c>
      <c r="K127" s="59">
        <f>K128+K142</f>
        <v>1708.0526299999999</v>
      </c>
      <c r="L127" s="59">
        <f>L128+L142</f>
        <v>982.59199999999998</v>
      </c>
      <c r="M127" s="59">
        <f t="shared" si="22"/>
        <v>57.527032993122702</v>
      </c>
      <c r="N127" s="59">
        <f t="shared" si="23"/>
        <v>57.527032993122702</v>
      </c>
    </row>
    <row r="128" spans="1:14" ht="81" customHeight="1" x14ac:dyDescent="0.2">
      <c r="A128" s="69" t="s">
        <v>719</v>
      </c>
      <c r="B128" s="54" t="s">
        <v>43</v>
      </c>
      <c r="C128" s="54" t="s">
        <v>54</v>
      </c>
      <c r="D128" s="54" t="s">
        <v>74</v>
      </c>
      <c r="E128" s="52" t="s">
        <v>99</v>
      </c>
      <c r="F128" s="52" t="s">
        <v>256</v>
      </c>
      <c r="G128" s="52"/>
      <c r="H128" s="52"/>
      <c r="I128" s="66"/>
      <c r="J128" s="59">
        <f>J134+J129</f>
        <v>1135.75263</v>
      </c>
      <c r="K128" s="59">
        <f>K134+K129</f>
        <v>1135.75263</v>
      </c>
      <c r="L128" s="59">
        <f>L134+L129</f>
        <v>410.37400000000002</v>
      </c>
      <c r="M128" s="59">
        <f t="shared" si="22"/>
        <v>36.132339838825644</v>
      </c>
      <c r="N128" s="59">
        <f t="shared" si="23"/>
        <v>36.132339838825644</v>
      </c>
    </row>
    <row r="129" spans="1:14" ht="28.5" customHeight="1" x14ac:dyDescent="0.2">
      <c r="A129" s="69" t="s">
        <v>713</v>
      </c>
      <c r="B129" s="54" t="s">
        <v>43</v>
      </c>
      <c r="C129" s="54" t="s">
        <v>54</v>
      </c>
      <c r="D129" s="54" t="s">
        <v>74</v>
      </c>
      <c r="E129" s="52" t="s">
        <v>99</v>
      </c>
      <c r="F129" s="52" t="s">
        <v>7</v>
      </c>
      <c r="G129" s="52"/>
      <c r="H129" s="52"/>
      <c r="I129" s="66"/>
      <c r="J129" s="59">
        <f t="shared" ref="J129:L132" si="45">J130</f>
        <v>485.05263000000002</v>
      </c>
      <c r="K129" s="59">
        <f t="shared" si="45"/>
        <v>485.05263000000002</v>
      </c>
      <c r="L129" s="59">
        <f t="shared" si="45"/>
        <v>0</v>
      </c>
      <c r="M129" s="59">
        <f t="shared" si="22"/>
        <v>0</v>
      </c>
      <c r="N129" s="59">
        <f t="shared" si="23"/>
        <v>0</v>
      </c>
    </row>
    <row r="130" spans="1:14" ht="41.25" customHeight="1" x14ac:dyDescent="0.2">
      <c r="A130" s="53" t="s">
        <v>714</v>
      </c>
      <c r="B130" s="54" t="s">
        <v>43</v>
      </c>
      <c r="C130" s="54" t="s">
        <v>54</v>
      </c>
      <c r="D130" s="54" t="s">
        <v>74</v>
      </c>
      <c r="E130" s="52" t="s">
        <v>99</v>
      </c>
      <c r="F130" s="52" t="s">
        <v>7</v>
      </c>
      <c r="G130" s="52" t="s">
        <v>45</v>
      </c>
      <c r="H130" s="52"/>
      <c r="I130" s="66"/>
      <c r="J130" s="59">
        <f t="shared" si="45"/>
        <v>485.05263000000002</v>
      </c>
      <c r="K130" s="59">
        <f t="shared" si="45"/>
        <v>485.05263000000002</v>
      </c>
      <c r="L130" s="59">
        <f t="shared" si="45"/>
        <v>0</v>
      </c>
      <c r="M130" s="59">
        <f t="shared" si="22"/>
        <v>0</v>
      </c>
      <c r="N130" s="59">
        <f t="shared" si="23"/>
        <v>0</v>
      </c>
    </row>
    <row r="131" spans="1:14" ht="41.25" customHeight="1" x14ac:dyDescent="0.2">
      <c r="A131" s="53" t="s">
        <v>715</v>
      </c>
      <c r="B131" s="54" t="s">
        <v>43</v>
      </c>
      <c r="C131" s="54" t="s">
        <v>54</v>
      </c>
      <c r="D131" s="54" t="s">
        <v>74</v>
      </c>
      <c r="E131" s="52" t="s">
        <v>99</v>
      </c>
      <c r="F131" s="52" t="s">
        <v>7</v>
      </c>
      <c r="G131" s="52" t="s">
        <v>45</v>
      </c>
      <c r="H131" s="52" t="s">
        <v>716</v>
      </c>
      <c r="J131" s="59">
        <f t="shared" si="45"/>
        <v>485.05263000000002</v>
      </c>
      <c r="K131" s="59">
        <f t="shared" si="45"/>
        <v>485.05263000000002</v>
      </c>
      <c r="L131" s="59">
        <f t="shared" si="45"/>
        <v>0</v>
      </c>
      <c r="M131" s="59">
        <f t="shared" si="22"/>
        <v>0</v>
      </c>
      <c r="N131" s="59">
        <f t="shared" si="23"/>
        <v>0</v>
      </c>
    </row>
    <row r="132" spans="1:14" ht="21" customHeight="1" x14ac:dyDescent="0.2">
      <c r="A132" s="53" t="s">
        <v>66</v>
      </c>
      <c r="B132" s="54" t="s">
        <v>43</v>
      </c>
      <c r="C132" s="54" t="s">
        <v>54</v>
      </c>
      <c r="D132" s="54" t="s">
        <v>74</v>
      </c>
      <c r="E132" s="52" t="s">
        <v>99</v>
      </c>
      <c r="F132" s="52" t="s">
        <v>7</v>
      </c>
      <c r="G132" s="52" t="s">
        <v>45</v>
      </c>
      <c r="H132" s="52" t="s">
        <v>716</v>
      </c>
      <c r="I132" s="66" t="s">
        <v>225</v>
      </c>
      <c r="J132" s="59">
        <f t="shared" si="45"/>
        <v>485.05263000000002</v>
      </c>
      <c r="K132" s="59">
        <f t="shared" si="45"/>
        <v>485.05263000000002</v>
      </c>
      <c r="L132" s="59">
        <f t="shared" si="45"/>
        <v>0</v>
      </c>
      <c r="M132" s="59">
        <f t="shared" si="22"/>
        <v>0</v>
      </c>
      <c r="N132" s="59">
        <f t="shared" si="23"/>
        <v>0</v>
      </c>
    </row>
    <row r="133" spans="1:14" ht="41.25" customHeight="1" x14ac:dyDescent="0.2">
      <c r="A133" s="53" t="s">
        <v>717</v>
      </c>
      <c r="B133" s="54" t="s">
        <v>43</v>
      </c>
      <c r="C133" s="54" t="s">
        <v>54</v>
      </c>
      <c r="D133" s="54" t="s">
        <v>74</v>
      </c>
      <c r="E133" s="52" t="s">
        <v>99</v>
      </c>
      <c r="F133" s="52" t="s">
        <v>7</v>
      </c>
      <c r="G133" s="52" t="s">
        <v>45</v>
      </c>
      <c r="H133" s="52" t="s">
        <v>716</v>
      </c>
      <c r="I133" s="66" t="s">
        <v>718</v>
      </c>
      <c r="J133" s="59">
        <v>485.05263000000002</v>
      </c>
      <c r="K133" s="59">
        <v>485.05263000000002</v>
      </c>
      <c r="L133" s="59">
        <v>0</v>
      </c>
      <c r="M133" s="59">
        <f t="shared" si="22"/>
        <v>0</v>
      </c>
      <c r="N133" s="59">
        <f t="shared" si="23"/>
        <v>0</v>
      </c>
    </row>
    <row r="134" spans="1:14" ht="38.25" customHeight="1" x14ac:dyDescent="0.2">
      <c r="A134" s="53" t="s">
        <v>89</v>
      </c>
      <c r="B134" s="54" t="s">
        <v>43</v>
      </c>
      <c r="C134" s="54" t="s">
        <v>54</v>
      </c>
      <c r="D134" s="54" t="s">
        <v>74</v>
      </c>
      <c r="E134" s="52" t="s">
        <v>99</v>
      </c>
      <c r="F134" s="52" t="s">
        <v>10</v>
      </c>
      <c r="G134" s="52"/>
      <c r="H134" s="52"/>
      <c r="I134" s="66"/>
      <c r="J134" s="59">
        <f t="shared" ref="J134:L134" si="46">J135</f>
        <v>650.69999999999993</v>
      </c>
      <c r="K134" s="59">
        <f t="shared" si="46"/>
        <v>650.69999999999993</v>
      </c>
      <c r="L134" s="59">
        <f t="shared" si="46"/>
        <v>410.37400000000002</v>
      </c>
      <c r="M134" s="59">
        <f t="shared" si="22"/>
        <v>63.06654372214539</v>
      </c>
      <c r="N134" s="59">
        <f t="shared" si="23"/>
        <v>63.06654372214539</v>
      </c>
    </row>
    <row r="135" spans="1:14" ht="51" customHeight="1" x14ac:dyDescent="0.2">
      <c r="A135" s="53" t="s">
        <v>90</v>
      </c>
      <c r="B135" s="54" t="s">
        <v>43</v>
      </c>
      <c r="C135" s="54" t="s">
        <v>54</v>
      </c>
      <c r="D135" s="54" t="s">
        <v>74</v>
      </c>
      <c r="E135" s="52" t="s">
        <v>99</v>
      </c>
      <c r="F135" s="52" t="s">
        <v>10</v>
      </c>
      <c r="G135" s="52" t="s">
        <v>45</v>
      </c>
      <c r="H135" s="52"/>
      <c r="I135" s="66"/>
      <c r="J135" s="59">
        <f>J136+J139</f>
        <v>650.69999999999993</v>
      </c>
      <c r="K135" s="59">
        <f t="shared" ref="K135:L135" si="47">K136+K139</f>
        <v>650.69999999999993</v>
      </c>
      <c r="L135" s="59">
        <f t="shared" si="47"/>
        <v>410.37400000000002</v>
      </c>
      <c r="M135" s="59">
        <f t="shared" si="22"/>
        <v>63.06654372214539</v>
      </c>
      <c r="N135" s="59">
        <f t="shared" si="23"/>
        <v>63.06654372214539</v>
      </c>
    </row>
    <row r="136" spans="1:14" ht="325.5" customHeight="1" x14ac:dyDescent="0.2">
      <c r="A136" s="80" t="s">
        <v>33</v>
      </c>
      <c r="B136" s="54" t="s">
        <v>43</v>
      </c>
      <c r="C136" s="54" t="s">
        <v>54</v>
      </c>
      <c r="D136" s="54" t="s">
        <v>74</v>
      </c>
      <c r="E136" s="52" t="s">
        <v>99</v>
      </c>
      <c r="F136" s="52" t="s">
        <v>10</v>
      </c>
      <c r="G136" s="52" t="s">
        <v>45</v>
      </c>
      <c r="H136" s="52" t="s">
        <v>260</v>
      </c>
      <c r="I136" s="66"/>
      <c r="J136" s="59">
        <f>J138</f>
        <v>62.3</v>
      </c>
      <c r="K136" s="59">
        <f>K138</f>
        <v>62.3</v>
      </c>
      <c r="L136" s="59">
        <f>L138</f>
        <v>54</v>
      </c>
      <c r="M136" s="59">
        <f t="shared" si="22"/>
        <v>86.677367576243981</v>
      </c>
      <c r="N136" s="59">
        <f t="shared" si="23"/>
        <v>86.677367576243981</v>
      </c>
    </row>
    <row r="137" spans="1:14" ht="25.5" customHeight="1" x14ac:dyDescent="0.2">
      <c r="A137" s="81" t="s">
        <v>91</v>
      </c>
      <c r="B137" s="82" t="s">
        <v>43</v>
      </c>
      <c r="C137" s="82" t="s">
        <v>54</v>
      </c>
      <c r="D137" s="82" t="s">
        <v>74</v>
      </c>
      <c r="E137" s="52" t="s">
        <v>99</v>
      </c>
      <c r="F137" s="52" t="s">
        <v>10</v>
      </c>
      <c r="G137" s="52" t="s">
        <v>45</v>
      </c>
      <c r="H137" s="52" t="s">
        <v>260</v>
      </c>
      <c r="I137" s="83" t="s">
        <v>229</v>
      </c>
      <c r="J137" s="84">
        <f>J138</f>
        <v>62.3</v>
      </c>
      <c r="K137" s="84">
        <f>K138</f>
        <v>62.3</v>
      </c>
      <c r="L137" s="59">
        <f>L138</f>
        <v>54</v>
      </c>
      <c r="M137" s="59">
        <f t="shared" si="22"/>
        <v>86.677367576243981</v>
      </c>
      <c r="N137" s="59">
        <f t="shared" si="23"/>
        <v>86.677367576243981</v>
      </c>
    </row>
    <row r="138" spans="1:14" ht="12.75" customHeight="1" x14ac:dyDescent="0.2">
      <c r="A138" s="53" t="s">
        <v>92</v>
      </c>
      <c r="B138" s="54" t="s">
        <v>43</v>
      </c>
      <c r="C138" s="54" t="s">
        <v>54</v>
      </c>
      <c r="D138" s="54" t="s">
        <v>74</v>
      </c>
      <c r="E138" s="52" t="s">
        <v>99</v>
      </c>
      <c r="F138" s="52" t="s">
        <v>10</v>
      </c>
      <c r="G138" s="52" t="s">
        <v>45</v>
      </c>
      <c r="H138" s="52" t="s">
        <v>260</v>
      </c>
      <c r="I138" s="66" t="s">
        <v>230</v>
      </c>
      <c r="J138" s="59">
        <v>62.3</v>
      </c>
      <c r="K138" s="59">
        <v>62.3</v>
      </c>
      <c r="L138" s="59">
        <v>54</v>
      </c>
      <c r="M138" s="59">
        <f t="shared" si="22"/>
        <v>86.677367576243981</v>
      </c>
      <c r="N138" s="59">
        <f t="shared" si="23"/>
        <v>86.677367576243981</v>
      </c>
    </row>
    <row r="139" spans="1:14" ht="242.25" customHeight="1" x14ac:dyDescent="0.2">
      <c r="A139" s="80" t="s">
        <v>34</v>
      </c>
      <c r="B139" s="54" t="s">
        <v>43</v>
      </c>
      <c r="C139" s="54" t="s">
        <v>54</v>
      </c>
      <c r="D139" s="54" t="s">
        <v>74</v>
      </c>
      <c r="E139" s="52" t="s">
        <v>99</v>
      </c>
      <c r="F139" s="52" t="s">
        <v>10</v>
      </c>
      <c r="G139" s="52" t="s">
        <v>45</v>
      </c>
      <c r="H139" s="52" t="s">
        <v>261</v>
      </c>
      <c r="I139" s="66"/>
      <c r="J139" s="59">
        <f t="shared" ref="J139:L140" si="48">J140</f>
        <v>588.4</v>
      </c>
      <c r="K139" s="59">
        <f t="shared" si="48"/>
        <v>588.4</v>
      </c>
      <c r="L139" s="59">
        <f t="shared" si="48"/>
        <v>356.37400000000002</v>
      </c>
      <c r="M139" s="59">
        <f t="shared" si="22"/>
        <v>60.566621346023119</v>
      </c>
      <c r="N139" s="59">
        <f t="shared" si="23"/>
        <v>60.566621346023119</v>
      </c>
    </row>
    <row r="140" spans="1:14" ht="25.5" customHeight="1" x14ac:dyDescent="0.2">
      <c r="A140" s="81" t="s">
        <v>91</v>
      </c>
      <c r="B140" s="54" t="s">
        <v>43</v>
      </c>
      <c r="C140" s="54" t="s">
        <v>54</v>
      </c>
      <c r="D140" s="54" t="s">
        <v>74</v>
      </c>
      <c r="E140" s="52" t="s">
        <v>99</v>
      </c>
      <c r="F140" s="52" t="s">
        <v>10</v>
      </c>
      <c r="G140" s="52" t="s">
        <v>45</v>
      </c>
      <c r="H140" s="52" t="s">
        <v>261</v>
      </c>
      <c r="I140" s="66" t="s">
        <v>229</v>
      </c>
      <c r="J140" s="59">
        <f t="shared" si="48"/>
        <v>588.4</v>
      </c>
      <c r="K140" s="59">
        <f t="shared" si="48"/>
        <v>588.4</v>
      </c>
      <c r="L140" s="59">
        <f t="shared" si="48"/>
        <v>356.37400000000002</v>
      </c>
      <c r="M140" s="59">
        <f t="shared" si="22"/>
        <v>60.566621346023119</v>
      </c>
      <c r="N140" s="59">
        <f t="shared" si="23"/>
        <v>60.566621346023119</v>
      </c>
    </row>
    <row r="141" spans="1:14" ht="25.5" customHeight="1" x14ac:dyDescent="0.2">
      <c r="A141" s="192" t="s">
        <v>92</v>
      </c>
      <c r="B141" s="54" t="s">
        <v>43</v>
      </c>
      <c r="C141" s="54" t="s">
        <v>54</v>
      </c>
      <c r="D141" s="54" t="s">
        <v>74</v>
      </c>
      <c r="E141" s="52" t="s">
        <v>99</v>
      </c>
      <c r="F141" s="52" t="s">
        <v>10</v>
      </c>
      <c r="G141" s="52" t="s">
        <v>45</v>
      </c>
      <c r="H141" s="52" t="s">
        <v>261</v>
      </c>
      <c r="I141" s="66" t="s">
        <v>230</v>
      </c>
      <c r="J141" s="59">
        <v>588.4</v>
      </c>
      <c r="K141" s="59">
        <v>588.4</v>
      </c>
      <c r="L141" s="59">
        <v>356.37400000000002</v>
      </c>
      <c r="M141" s="59">
        <f t="shared" si="22"/>
        <v>60.566621346023119</v>
      </c>
      <c r="N141" s="59">
        <f t="shared" si="23"/>
        <v>60.566621346023119</v>
      </c>
    </row>
    <row r="142" spans="1:14" ht="51" customHeight="1" x14ac:dyDescent="0.2">
      <c r="A142" s="53" t="s">
        <v>69</v>
      </c>
      <c r="B142" s="54" t="s">
        <v>43</v>
      </c>
      <c r="C142" s="54" t="s">
        <v>54</v>
      </c>
      <c r="D142" s="54" t="s">
        <v>74</v>
      </c>
      <c r="E142" s="52" t="s">
        <v>252</v>
      </c>
      <c r="F142" s="52" t="s">
        <v>256</v>
      </c>
      <c r="G142" s="52"/>
      <c r="H142" s="52"/>
      <c r="I142" s="54"/>
      <c r="J142" s="59">
        <f t="shared" ref="J142:L145" si="49">J143</f>
        <v>572.29999999999995</v>
      </c>
      <c r="K142" s="59">
        <f t="shared" si="49"/>
        <v>572.29999999999995</v>
      </c>
      <c r="L142" s="59">
        <f t="shared" si="49"/>
        <v>572.21799999999996</v>
      </c>
      <c r="M142" s="59">
        <f t="shared" si="22"/>
        <v>99.985671850428091</v>
      </c>
      <c r="N142" s="59">
        <f t="shared" si="23"/>
        <v>99.985671850428091</v>
      </c>
    </row>
    <row r="143" spans="1:14" ht="63.75" customHeight="1" x14ac:dyDescent="0.2">
      <c r="A143" s="53" t="s">
        <v>70</v>
      </c>
      <c r="B143" s="54" t="s">
        <v>43</v>
      </c>
      <c r="C143" s="54" t="s">
        <v>54</v>
      </c>
      <c r="D143" s="54" t="s">
        <v>74</v>
      </c>
      <c r="E143" s="52" t="s">
        <v>252</v>
      </c>
      <c r="F143" s="52" t="s">
        <v>7</v>
      </c>
      <c r="G143" s="52"/>
      <c r="H143" s="52"/>
      <c r="I143" s="54"/>
      <c r="J143" s="59">
        <f t="shared" si="49"/>
        <v>572.29999999999995</v>
      </c>
      <c r="K143" s="59">
        <f t="shared" si="49"/>
        <v>572.29999999999995</v>
      </c>
      <c r="L143" s="59">
        <f t="shared" si="49"/>
        <v>572.21799999999996</v>
      </c>
      <c r="M143" s="59">
        <f t="shared" si="22"/>
        <v>99.985671850428091</v>
      </c>
      <c r="N143" s="59">
        <f t="shared" si="23"/>
        <v>99.985671850428091</v>
      </c>
    </row>
    <row r="144" spans="1:14" ht="76.5" customHeight="1" x14ac:dyDescent="0.2">
      <c r="A144" s="76" t="s">
        <v>35</v>
      </c>
      <c r="B144" s="54" t="s">
        <v>43</v>
      </c>
      <c r="C144" s="54" t="s">
        <v>54</v>
      </c>
      <c r="D144" s="54" t="s">
        <v>74</v>
      </c>
      <c r="E144" s="52" t="s">
        <v>252</v>
      </c>
      <c r="F144" s="52" t="s">
        <v>7</v>
      </c>
      <c r="G144" s="52" t="s">
        <v>140</v>
      </c>
      <c r="H144" s="52" t="s">
        <v>262</v>
      </c>
      <c r="I144" s="54"/>
      <c r="J144" s="59">
        <f t="shared" si="49"/>
        <v>572.29999999999995</v>
      </c>
      <c r="K144" s="59">
        <f t="shared" si="49"/>
        <v>572.29999999999995</v>
      </c>
      <c r="L144" s="59">
        <f t="shared" si="49"/>
        <v>572.21799999999996</v>
      </c>
      <c r="M144" s="59">
        <f t="shared" ref="M144:M223" si="50">L144*100/J144</f>
        <v>99.985671850428091</v>
      </c>
      <c r="N144" s="59">
        <f t="shared" ref="N144:N223" si="51">L144*100/K144</f>
        <v>99.985671850428091</v>
      </c>
    </row>
    <row r="145" spans="1:14" ht="38.25" customHeight="1" x14ac:dyDescent="0.2">
      <c r="A145" s="53" t="s">
        <v>58</v>
      </c>
      <c r="B145" s="54" t="s">
        <v>43</v>
      </c>
      <c r="C145" s="54" t="s">
        <v>54</v>
      </c>
      <c r="D145" s="54" t="s">
        <v>74</v>
      </c>
      <c r="E145" s="52" t="s">
        <v>252</v>
      </c>
      <c r="F145" s="52" t="s">
        <v>7</v>
      </c>
      <c r="G145" s="52" t="s">
        <v>140</v>
      </c>
      <c r="H145" s="52" t="s">
        <v>262</v>
      </c>
      <c r="I145" s="54" t="s">
        <v>223</v>
      </c>
      <c r="J145" s="59">
        <f t="shared" si="49"/>
        <v>572.29999999999995</v>
      </c>
      <c r="K145" s="59">
        <f t="shared" si="49"/>
        <v>572.29999999999995</v>
      </c>
      <c r="L145" s="59">
        <f t="shared" si="49"/>
        <v>572.21799999999996</v>
      </c>
      <c r="M145" s="59">
        <f t="shared" si="50"/>
        <v>99.985671850428091</v>
      </c>
      <c r="N145" s="59">
        <f t="shared" si="51"/>
        <v>99.985671850428091</v>
      </c>
    </row>
    <row r="146" spans="1:14" ht="38.25" customHeight="1" x14ac:dyDescent="0.2">
      <c r="A146" s="53" t="s">
        <v>59</v>
      </c>
      <c r="B146" s="54" t="s">
        <v>43</v>
      </c>
      <c r="C146" s="54" t="s">
        <v>54</v>
      </c>
      <c r="D146" s="54" t="s">
        <v>74</v>
      </c>
      <c r="E146" s="52" t="s">
        <v>252</v>
      </c>
      <c r="F146" s="52" t="s">
        <v>7</v>
      </c>
      <c r="G146" s="52" t="s">
        <v>140</v>
      </c>
      <c r="H146" s="52" t="s">
        <v>262</v>
      </c>
      <c r="I146" s="54" t="s">
        <v>224</v>
      </c>
      <c r="J146" s="59">
        <v>572.29999999999995</v>
      </c>
      <c r="K146" s="59">
        <v>572.29999999999995</v>
      </c>
      <c r="L146" s="59">
        <v>572.21799999999996</v>
      </c>
      <c r="M146" s="59">
        <f t="shared" si="50"/>
        <v>99.985671850428091</v>
      </c>
      <c r="N146" s="59">
        <f t="shared" si="51"/>
        <v>99.985671850428091</v>
      </c>
    </row>
    <row r="147" spans="1:14" ht="12.75" customHeight="1" x14ac:dyDescent="0.2">
      <c r="A147" s="85" t="s">
        <v>93</v>
      </c>
      <c r="B147" s="54" t="s">
        <v>94</v>
      </c>
      <c r="C147" s="54" t="s">
        <v>95</v>
      </c>
      <c r="D147" s="54" t="s">
        <v>96</v>
      </c>
      <c r="E147" s="52"/>
      <c r="F147" s="52"/>
      <c r="G147" s="52"/>
      <c r="H147" s="52"/>
      <c r="I147" s="54"/>
      <c r="J147" s="59">
        <f t="shared" ref="J147:L151" si="52">J148</f>
        <v>4519.8304100000005</v>
      </c>
      <c r="K147" s="59">
        <f t="shared" si="52"/>
        <v>4519.8304100000005</v>
      </c>
      <c r="L147" s="59">
        <f t="shared" si="52"/>
        <v>4519.8304100000005</v>
      </c>
      <c r="M147" s="59">
        <f t="shared" si="50"/>
        <v>100</v>
      </c>
      <c r="N147" s="59">
        <f t="shared" si="51"/>
        <v>100</v>
      </c>
    </row>
    <row r="148" spans="1:14" ht="51" customHeight="1" x14ac:dyDescent="0.2">
      <c r="A148" s="60" t="s">
        <v>69</v>
      </c>
      <c r="B148" s="54" t="s">
        <v>94</v>
      </c>
      <c r="C148" s="54" t="s">
        <v>95</v>
      </c>
      <c r="D148" s="54" t="s">
        <v>96</v>
      </c>
      <c r="E148" s="58" t="s">
        <v>252</v>
      </c>
      <c r="F148" s="58" t="s">
        <v>256</v>
      </c>
      <c r="G148" s="58"/>
      <c r="H148" s="52"/>
      <c r="I148" s="54"/>
      <c r="J148" s="59">
        <f t="shared" si="52"/>
        <v>4519.8304100000005</v>
      </c>
      <c r="K148" s="59">
        <f t="shared" si="52"/>
        <v>4519.8304100000005</v>
      </c>
      <c r="L148" s="59">
        <f t="shared" si="52"/>
        <v>4519.8304100000005</v>
      </c>
      <c r="M148" s="59">
        <f t="shared" si="50"/>
        <v>100</v>
      </c>
      <c r="N148" s="59">
        <f t="shared" si="51"/>
        <v>100</v>
      </c>
    </row>
    <row r="149" spans="1:14" ht="63.75" customHeight="1" x14ac:dyDescent="0.2">
      <c r="A149" s="60" t="s">
        <v>70</v>
      </c>
      <c r="B149" s="54" t="s">
        <v>94</v>
      </c>
      <c r="C149" s="54" t="s">
        <v>95</v>
      </c>
      <c r="D149" s="54" t="s">
        <v>96</v>
      </c>
      <c r="E149" s="58" t="s">
        <v>252</v>
      </c>
      <c r="F149" s="58" t="s">
        <v>7</v>
      </c>
      <c r="G149" s="58"/>
      <c r="H149" s="52"/>
      <c r="I149" s="54"/>
      <c r="J149" s="59">
        <f t="shared" si="52"/>
        <v>4519.8304100000005</v>
      </c>
      <c r="K149" s="59">
        <f t="shared" si="52"/>
        <v>4519.8304100000005</v>
      </c>
      <c r="L149" s="59">
        <f t="shared" si="52"/>
        <v>4519.8304100000005</v>
      </c>
      <c r="M149" s="59">
        <f t="shared" si="50"/>
        <v>100</v>
      </c>
      <c r="N149" s="59">
        <f t="shared" si="51"/>
        <v>100</v>
      </c>
    </row>
    <row r="150" spans="1:14" ht="51" customHeight="1" x14ac:dyDescent="0.2">
      <c r="A150" s="86" t="s">
        <v>97</v>
      </c>
      <c r="B150" s="54" t="s">
        <v>94</v>
      </c>
      <c r="C150" s="54" t="s">
        <v>95</v>
      </c>
      <c r="D150" s="54" t="s">
        <v>96</v>
      </c>
      <c r="E150" s="52" t="s">
        <v>252</v>
      </c>
      <c r="F150" s="52" t="s">
        <v>7</v>
      </c>
      <c r="G150" s="52" t="s">
        <v>140</v>
      </c>
      <c r="H150" s="52" t="s">
        <v>263</v>
      </c>
      <c r="I150" s="54"/>
      <c r="J150" s="59">
        <f t="shared" si="52"/>
        <v>4519.8304100000005</v>
      </c>
      <c r="K150" s="59">
        <f t="shared" si="52"/>
        <v>4519.8304100000005</v>
      </c>
      <c r="L150" s="59">
        <f t="shared" si="52"/>
        <v>4519.8304100000005</v>
      </c>
      <c r="M150" s="59">
        <f t="shared" si="50"/>
        <v>100</v>
      </c>
      <c r="N150" s="59">
        <f t="shared" si="51"/>
        <v>100</v>
      </c>
    </row>
    <row r="151" spans="1:14" ht="38.25" customHeight="1" x14ac:dyDescent="0.2">
      <c r="A151" s="60" t="s">
        <v>58</v>
      </c>
      <c r="B151" s="54" t="s">
        <v>94</v>
      </c>
      <c r="C151" s="54" t="s">
        <v>95</v>
      </c>
      <c r="D151" s="54" t="s">
        <v>96</v>
      </c>
      <c r="E151" s="52" t="s">
        <v>252</v>
      </c>
      <c r="F151" s="52" t="s">
        <v>7</v>
      </c>
      <c r="G151" s="52" t="s">
        <v>140</v>
      </c>
      <c r="H151" s="52" t="s">
        <v>263</v>
      </c>
      <c r="I151" s="54" t="s">
        <v>223</v>
      </c>
      <c r="J151" s="59">
        <f t="shared" si="52"/>
        <v>4519.8304100000005</v>
      </c>
      <c r="K151" s="59">
        <f t="shared" si="52"/>
        <v>4519.8304100000005</v>
      </c>
      <c r="L151" s="59">
        <f t="shared" si="52"/>
        <v>4519.8304100000005</v>
      </c>
      <c r="M151" s="59">
        <f t="shared" si="50"/>
        <v>100</v>
      </c>
      <c r="N151" s="59">
        <f t="shared" si="51"/>
        <v>100</v>
      </c>
    </row>
    <row r="152" spans="1:14" ht="38.25" customHeight="1" x14ac:dyDescent="0.2">
      <c r="A152" s="60" t="s">
        <v>59</v>
      </c>
      <c r="B152" s="54" t="s">
        <v>94</v>
      </c>
      <c r="C152" s="54" t="s">
        <v>95</v>
      </c>
      <c r="D152" s="54" t="s">
        <v>96</v>
      </c>
      <c r="E152" s="52" t="s">
        <v>252</v>
      </c>
      <c r="F152" s="52" t="s">
        <v>7</v>
      </c>
      <c r="G152" s="52" t="s">
        <v>140</v>
      </c>
      <c r="H152" s="52" t="s">
        <v>263</v>
      </c>
      <c r="I152" s="54" t="s">
        <v>224</v>
      </c>
      <c r="J152" s="59">
        <v>4519.8304100000005</v>
      </c>
      <c r="K152" s="59">
        <v>4519.8304100000005</v>
      </c>
      <c r="L152" s="59">
        <v>4519.8304100000005</v>
      </c>
      <c r="M152" s="59">
        <f t="shared" si="50"/>
        <v>100</v>
      </c>
      <c r="N152" s="59">
        <f t="shared" si="51"/>
        <v>100</v>
      </c>
    </row>
    <row r="153" spans="1:14" ht="25.5" customHeight="1" x14ac:dyDescent="0.2">
      <c r="A153" s="53" t="s">
        <v>98</v>
      </c>
      <c r="B153" s="54" t="s">
        <v>43</v>
      </c>
      <c r="C153" s="54" t="s">
        <v>54</v>
      </c>
      <c r="D153" s="54" t="s">
        <v>99</v>
      </c>
      <c r="E153" s="52"/>
      <c r="F153" s="52"/>
      <c r="G153" s="52"/>
      <c r="H153" s="52"/>
      <c r="I153" s="66"/>
      <c r="J153" s="59">
        <f>J160+J154</f>
        <v>91337.78</v>
      </c>
      <c r="K153" s="59">
        <f>K160+K154</f>
        <v>91337.78</v>
      </c>
      <c r="L153" s="59">
        <f>L160+L154</f>
        <v>78072.318120000011</v>
      </c>
      <c r="M153" s="59">
        <f t="shared" si="50"/>
        <v>85.476478758296963</v>
      </c>
      <c r="N153" s="59">
        <f t="shared" si="51"/>
        <v>85.476478758296963</v>
      </c>
    </row>
    <row r="154" spans="1:14" ht="25.5" customHeight="1" x14ac:dyDescent="0.2">
      <c r="A154" s="189" t="s">
        <v>639</v>
      </c>
      <c r="B154" s="54" t="s">
        <v>43</v>
      </c>
      <c r="C154" s="54" t="s">
        <v>54</v>
      </c>
      <c r="D154" s="54" t="s">
        <v>99</v>
      </c>
      <c r="E154" s="52" t="s">
        <v>54</v>
      </c>
      <c r="F154" s="52" t="s">
        <v>256</v>
      </c>
      <c r="G154" s="52"/>
      <c r="H154" s="52"/>
      <c r="I154" s="66"/>
      <c r="J154" s="59">
        <f>J155</f>
        <v>76512.100000000006</v>
      </c>
      <c r="K154" s="59">
        <f t="shared" ref="K154:L154" si="53">K155</f>
        <v>76512.100000000006</v>
      </c>
      <c r="L154" s="59">
        <f t="shared" si="53"/>
        <v>76511.818120000011</v>
      </c>
      <c r="M154" s="59">
        <f t="shared" si="50"/>
        <v>99.999631587683524</v>
      </c>
      <c r="N154" s="59">
        <f t="shared" si="51"/>
        <v>99.999631587683524</v>
      </c>
    </row>
    <row r="155" spans="1:14" ht="25.5" customHeight="1" x14ac:dyDescent="0.2">
      <c r="A155" s="189" t="s">
        <v>666</v>
      </c>
      <c r="B155" s="54" t="s">
        <v>43</v>
      </c>
      <c r="C155" s="54" t="s">
        <v>54</v>
      </c>
      <c r="D155" s="54" t="s">
        <v>99</v>
      </c>
      <c r="E155" s="52" t="s">
        <v>54</v>
      </c>
      <c r="F155" s="52" t="s">
        <v>8</v>
      </c>
      <c r="G155" s="52"/>
      <c r="H155" s="52"/>
      <c r="I155" s="66"/>
      <c r="J155" s="59">
        <f>J156</f>
        <v>76512.100000000006</v>
      </c>
      <c r="K155" s="59">
        <f>K156</f>
        <v>76512.100000000006</v>
      </c>
      <c r="L155" s="59">
        <f>L156</f>
        <v>76511.818120000011</v>
      </c>
      <c r="M155" s="59">
        <f t="shared" si="50"/>
        <v>99.999631587683524</v>
      </c>
      <c r="N155" s="59">
        <f t="shared" si="51"/>
        <v>99.999631587683524</v>
      </c>
    </row>
    <row r="156" spans="1:14" ht="25.5" customHeight="1" x14ac:dyDescent="0.2">
      <c r="A156" s="185" t="s">
        <v>100</v>
      </c>
      <c r="B156" s="54" t="s">
        <v>43</v>
      </c>
      <c r="C156" s="54" t="s">
        <v>54</v>
      </c>
      <c r="D156" s="54" t="s">
        <v>99</v>
      </c>
      <c r="E156" s="52" t="s">
        <v>54</v>
      </c>
      <c r="F156" s="52" t="s">
        <v>8</v>
      </c>
      <c r="G156" s="52" t="s">
        <v>264</v>
      </c>
      <c r="H156" s="52"/>
      <c r="I156" s="66"/>
      <c r="J156" s="59">
        <f>J157</f>
        <v>76512.100000000006</v>
      </c>
      <c r="K156" s="59">
        <f t="shared" ref="K156:L156" si="54">K157</f>
        <v>76512.100000000006</v>
      </c>
      <c r="L156" s="59">
        <f t="shared" si="54"/>
        <v>76511.818120000011</v>
      </c>
      <c r="M156" s="59">
        <f t="shared" si="50"/>
        <v>99.999631587683524</v>
      </c>
      <c r="N156" s="59">
        <f t="shared" si="51"/>
        <v>99.999631587683524</v>
      </c>
    </row>
    <row r="157" spans="1:14" ht="25.5" customHeight="1" x14ac:dyDescent="0.2">
      <c r="A157" s="185" t="s">
        <v>664</v>
      </c>
      <c r="B157" s="54" t="s">
        <v>43</v>
      </c>
      <c r="C157" s="54" t="s">
        <v>54</v>
      </c>
      <c r="D157" s="54" t="s">
        <v>99</v>
      </c>
      <c r="E157" s="52" t="s">
        <v>54</v>
      </c>
      <c r="F157" s="52" t="s">
        <v>8</v>
      </c>
      <c r="G157" s="52" t="s">
        <v>264</v>
      </c>
      <c r="H157" s="52" t="s">
        <v>665</v>
      </c>
      <c r="I157" s="66"/>
      <c r="J157" s="59">
        <f t="shared" ref="J157:L158" si="55">J158</f>
        <v>76512.100000000006</v>
      </c>
      <c r="K157" s="59">
        <f t="shared" si="55"/>
        <v>76512.100000000006</v>
      </c>
      <c r="L157" s="59">
        <f t="shared" si="55"/>
        <v>76511.818120000011</v>
      </c>
      <c r="M157" s="59">
        <f t="shared" si="50"/>
        <v>99.999631587683524</v>
      </c>
      <c r="N157" s="59">
        <f t="shared" si="51"/>
        <v>99.999631587683524</v>
      </c>
    </row>
    <row r="158" spans="1:14" ht="25.5" customHeight="1" x14ac:dyDescent="0.2">
      <c r="A158" s="185" t="s">
        <v>101</v>
      </c>
      <c r="B158" s="54" t="s">
        <v>43</v>
      </c>
      <c r="C158" s="54" t="s">
        <v>54</v>
      </c>
      <c r="D158" s="54" t="s">
        <v>99</v>
      </c>
      <c r="E158" s="52" t="s">
        <v>54</v>
      </c>
      <c r="F158" s="52" t="s">
        <v>8</v>
      </c>
      <c r="G158" s="52" t="s">
        <v>264</v>
      </c>
      <c r="H158" s="52" t="s">
        <v>665</v>
      </c>
      <c r="I158" s="66" t="s">
        <v>231</v>
      </c>
      <c r="J158" s="59">
        <f t="shared" si="55"/>
        <v>76512.100000000006</v>
      </c>
      <c r="K158" s="59">
        <f t="shared" si="55"/>
        <v>76512.100000000006</v>
      </c>
      <c r="L158" s="59">
        <f t="shared" si="55"/>
        <v>76511.818120000011</v>
      </c>
      <c r="M158" s="59">
        <f t="shared" si="50"/>
        <v>99.999631587683524</v>
      </c>
      <c r="N158" s="59">
        <f t="shared" si="51"/>
        <v>99.999631587683524</v>
      </c>
    </row>
    <row r="159" spans="1:14" ht="25.5" customHeight="1" x14ac:dyDescent="0.2">
      <c r="A159" s="185" t="s">
        <v>102</v>
      </c>
      <c r="B159" s="54" t="s">
        <v>43</v>
      </c>
      <c r="C159" s="54" t="s">
        <v>54</v>
      </c>
      <c r="D159" s="54" t="s">
        <v>99</v>
      </c>
      <c r="E159" s="52" t="s">
        <v>54</v>
      </c>
      <c r="F159" s="52" t="s">
        <v>8</v>
      </c>
      <c r="G159" s="52" t="s">
        <v>264</v>
      </c>
      <c r="H159" s="52" t="s">
        <v>665</v>
      </c>
      <c r="I159" s="66" t="s">
        <v>232</v>
      </c>
      <c r="J159" s="59">
        <v>76512.100000000006</v>
      </c>
      <c r="K159" s="59">
        <v>76512.100000000006</v>
      </c>
      <c r="L159" s="59">
        <v>76511.818120000011</v>
      </c>
      <c r="M159" s="59">
        <f t="shared" si="50"/>
        <v>99.999631587683524</v>
      </c>
      <c r="N159" s="59">
        <f t="shared" si="51"/>
        <v>99.999631587683524</v>
      </c>
    </row>
    <row r="160" spans="1:14" ht="63.75" customHeight="1" x14ac:dyDescent="0.2">
      <c r="A160" s="87" t="s">
        <v>103</v>
      </c>
      <c r="B160" s="54" t="s">
        <v>43</v>
      </c>
      <c r="C160" s="54" t="s">
        <v>54</v>
      </c>
      <c r="D160" s="54" t="s">
        <v>99</v>
      </c>
      <c r="E160" s="52" t="s">
        <v>80</v>
      </c>
      <c r="F160" s="52" t="s">
        <v>256</v>
      </c>
      <c r="G160" s="52"/>
      <c r="H160" s="52"/>
      <c r="I160" s="66"/>
      <c r="J160" s="59">
        <f>J165+J161</f>
        <v>14825.68</v>
      </c>
      <c r="K160" s="59">
        <f t="shared" ref="K160:L160" si="56">K165+K161</f>
        <v>14825.68</v>
      </c>
      <c r="L160" s="59">
        <f t="shared" si="56"/>
        <v>1560.5</v>
      </c>
      <c r="M160" s="59">
        <f t="shared" si="50"/>
        <v>10.525655484267837</v>
      </c>
      <c r="N160" s="59">
        <f t="shared" si="51"/>
        <v>10.525655484267837</v>
      </c>
    </row>
    <row r="161" spans="1:14" ht="34.5" customHeight="1" x14ac:dyDescent="0.2">
      <c r="A161" s="87" t="s">
        <v>747</v>
      </c>
      <c r="B161" s="54" t="s">
        <v>43</v>
      </c>
      <c r="C161" s="54" t="s">
        <v>54</v>
      </c>
      <c r="D161" s="54" t="s">
        <v>99</v>
      </c>
      <c r="E161" s="52" t="s">
        <v>80</v>
      </c>
      <c r="F161" s="52" t="s">
        <v>256</v>
      </c>
      <c r="G161" s="52" t="s">
        <v>47</v>
      </c>
      <c r="H161" s="52"/>
      <c r="I161" s="66"/>
      <c r="J161" s="59">
        <f>J162</f>
        <v>960</v>
      </c>
      <c r="K161" s="59">
        <f t="shared" ref="K161:L163" si="57">K162</f>
        <v>960</v>
      </c>
      <c r="L161" s="59">
        <f t="shared" si="57"/>
        <v>954.1</v>
      </c>
      <c r="M161" s="59">
        <f t="shared" si="50"/>
        <v>99.385416666666671</v>
      </c>
      <c r="N161" s="59">
        <f t="shared" si="51"/>
        <v>99.385416666666671</v>
      </c>
    </row>
    <row r="162" spans="1:14" ht="34.5" customHeight="1" x14ac:dyDescent="0.2">
      <c r="A162" s="87" t="s">
        <v>748</v>
      </c>
      <c r="B162" s="54" t="s">
        <v>43</v>
      </c>
      <c r="C162" s="54" t="s">
        <v>54</v>
      </c>
      <c r="D162" s="54" t="s">
        <v>99</v>
      </c>
      <c r="E162" s="52" t="s">
        <v>80</v>
      </c>
      <c r="F162" s="52" t="s">
        <v>256</v>
      </c>
      <c r="G162" s="52" t="s">
        <v>47</v>
      </c>
      <c r="H162" s="52" t="s">
        <v>749</v>
      </c>
      <c r="I162" s="66"/>
      <c r="J162" s="59">
        <f>J163</f>
        <v>960</v>
      </c>
      <c r="K162" s="59">
        <f t="shared" si="57"/>
        <v>960</v>
      </c>
      <c r="L162" s="59">
        <f t="shared" si="57"/>
        <v>954.1</v>
      </c>
      <c r="M162" s="59">
        <f t="shared" si="50"/>
        <v>99.385416666666671</v>
      </c>
      <c r="N162" s="59">
        <f t="shared" si="51"/>
        <v>99.385416666666671</v>
      </c>
    </row>
    <row r="163" spans="1:14" ht="34.5" customHeight="1" x14ac:dyDescent="0.2">
      <c r="A163" s="87" t="s">
        <v>58</v>
      </c>
      <c r="B163" s="54" t="s">
        <v>43</v>
      </c>
      <c r="C163" s="54" t="s">
        <v>54</v>
      </c>
      <c r="D163" s="54" t="s">
        <v>99</v>
      </c>
      <c r="E163" s="52" t="s">
        <v>80</v>
      </c>
      <c r="F163" s="52" t="s">
        <v>256</v>
      </c>
      <c r="G163" s="52" t="s">
        <v>47</v>
      </c>
      <c r="H163" s="52" t="s">
        <v>749</v>
      </c>
      <c r="I163" s="66" t="s">
        <v>223</v>
      </c>
      <c r="J163" s="59">
        <f>J164</f>
        <v>960</v>
      </c>
      <c r="K163" s="59">
        <f t="shared" si="57"/>
        <v>960</v>
      </c>
      <c r="L163" s="59">
        <f t="shared" si="57"/>
        <v>954.1</v>
      </c>
      <c r="M163" s="59">
        <f t="shared" si="50"/>
        <v>99.385416666666671</v>
      </c>
      <c r="N163" s="59">
        <f t="shared" si="51"/>
        <v>99.385416666666671</v>
      </c>
    </row>
    <row r="164" spans="1:14" ht="34.5" customHeight="1" x14ac:dyDescent="0.2">
      <c r="A164" s="87" t="s">
        <v>59</v>
      </c>
      <c r="B164" s="54" t="s">
        <v>43</v>
      </c>
      <c r="C164" s="54" t="s">
        <v>54</v>
      </c>
      <c r="D164" s="54" t="s">
        <v>99</v>
      </c>
      <c r="E164" s="52" t="s">
        <v>80</v>
      </c>
      <c r="F164" s="52" t="s">
        <v>256</v>
      </c>
      <c r="G164" s="52" t="s">
        <v>47</v>
      </c>
      <c r="H164" s="52" t="s">
        <v>749</v>
      </c>
      <c r="I164" s="66" t="s">
        <v>224</v>
      </c>
      <c r="J164" s="59">
        <v>960</v>
      </c>
      <c r="K164" s="59">
        <v>960</v>
      </c>
      <c r="L164" s="59">
        <v>954.1</v>
      </c>
      <c r="M164" s="59">
        <f t="shared" si="50"/>
        <v>99.385416666666671</v>
      </c>
      <c r="N164" s="59">
        <f t="shared" si="51"/>
        <v>99.385416666666671</v>
      </c>
    </row>
    <row r="165" spans="1:14" ht="51" customHeight="1" x14ac:dyDescent="0.2">
      <c r="A165" s="53" t="s">
        <v>104</v>
      </c>
      <c r="B165" s="54" t="s">
        <v>43</v>
      </c>
      <c r="C165" s="54" t="s">
        <v>54</v>
      </c>
      <c r="D165" s="54" t="s">
        <v>99</v>
      </c>
      <c r="E165" s="52" t="s">
        <v>80</v>
      </c>
      <c r="F165" s="52" t="s">
        <v>256</v>
      </c>
      <c r="G165" s="52" t="s">
        <v>84</v>
      </c>
      <c r="H165" s="52"/>
      <c r="I165" s="66"/>
      <c r="J165" s="59">
        <f>J166+J172+J169</f>
        <v>13865.68</v>
      </c>
      <c r="K165" s="59">
        <f t="shared" ref="K165:L165" si="58">K166+K172+K169</f>
        <v>13865.68</v>
      </c>
      <c r="L165" s="59">
        <f t="shared" si="58"/>
        <v>606.4</v>
      </c>
      <c r="M165" s="59">
        <f t="shared" si="50"/>
        <v>4.3733881064614213</v>
      </c>
      <c r="N165" s="59">
        <f t="shared" si="51"/>
        <v>4.3733881064614213</v>
      </c>
    </row>
    <row r="166" spans="1:14" ht="51" customHeight="1" x14ac:dyDescent="0.2">
      <c r="A166" s="87" t="s">
        <v>105</v>
      </c>
      <c r="B166" s="54" t="s">
        <v>43</v>
      </c>
      <c r="C166" s="54" t="s">
        <v>54</v>
      </c>
      <c r="D166" s="54" t="s">
        <v>99</v>
      </c>
      <c r="E166" s="52" t="s">
        <v>80</v>
      </c>
      <c r="F166" s="52" t="s">
        <v>256</v>
      </c>
      <c r="G166" s="52" t="s">
        <v>84</v>
      </c>
      <c r="H166" s="52" t="s">
        <v>265</v>
      </c>
      <c r="I166" s="66"/>
      <c r="J166" s="59">
        <f t="shared" ref="J166:L173" si="59">J167</f>
        <v>6738.3969999999999</v>
      </c>
      <c r="K166" s="59">
        <f t="shared" si="59"/>
        <v>6738.3969999999999</v>
      </c>
      <c r="L166" s="59">
        <f t="shared" si="59"/>
        <v>0</v>
      </c>
      <c r="M166" s="59">
        <f t="shared" si="50"/>
        <v>0</v>
      </c>
      <c r="N166" s="59">
        <f t="shared" si="51"/>
        <v>0</v>
      </c>
    </row>
    <row r="167" spans="1:14" ht="38.25" customHeight="1" x14ac:dyDescent="0.2">
      <c r="A167" s="53" t="s">
        <v>58</v>
      </c>
      <c r="B167" s="54" t="s">
        <v>43</v>
      </c>
      <c r="C167" s="54" t="s">
        <v>54</v>
      </c>
      <c r="D167" s="54" t="s">
        <v>99</v>
      </c>
      <c r="E167" s="52" t="s">
        <v>80</v>
      </c>
      <c r="F167" s="52" t="s">
        <v>256</v>
      </c>
      <c r="G167" s="52" t="s">
        <v>84</v>
      </c>
      <c r="H167" s="52" t="s">
        <v>265</v>
      </c>
      <c r="I167" s="66" t="s">
        <v>223</v>
      </c>
      <c r="J167" s="59">
        <f t="shared" si="59"/>
        <v>6738.3969999999999</v>
      </c>
      <c r="K167" s="59">
        <f t="shared" si="59"/>
        <v>6738.3969999999999</v>
      </c>
      <c r="L167" s="59">
        <f t="shared" si="59"/>
        <v>0</v>
      </c>
      <c r="M167" s="59">
        <f t="shared" si="50"/>
        <v>0</v>
      </c>
      <c r="N167" s="59">
        <f t="shared" si="51"/>
        <v>0</v>
      </c>
    </row>
    <row r="168" spans="1:14" ht="38.25" customHeight="1" x14ac:dyDescent="0.2">
      <c r="A168" s="53" t="s">
        <v>59</v>
      </c>
      <c r="B168" s="54" t="s">
        <v>43</v>
      </c>
      <c r="C168" s="54" t="s">
        <v>54</v>
      </c>
      <c r="D168" s="54" t="s">
        <v>99</v>
      </c>
      <c r="E168" s="52" t="s">
        <v>80</v>
      </c>
      <c r="F168" s="52" t="s">
        <v>256</v>
      </c>
      <c r="G168" s="52" t="s">
        <v>84</v>
      </c>
      <c r="H168" s="52" t="s">
        <v>265</v>
      </c>
      <c r="I168" s="66" t="s">
        <v>224</v>
      </c>
      <c r="J168" s="59">
        <v>6738.3969999999999</v>
      </c>
      <c r="K168" s="59">
        <v>6738.3969999999999</v>
      </c>
      <c r="L168" s="59">
        <v>0</v>
      </c>
      <c r="M168" s="59">
        <f t="shared" si="50"/>
        <v>0</v>
      </c>
      <c r="N168" s="59">
        <f t="shared" si="51"/>
        <v>0</v>
      </c>
    </row>
    <row r="169" spans="1:14" ht="38.25" customHeight="1" x14ac:dyDescent="0.2">
      <c r="A169" s="185" t="s">
        <v>642</v>
      </c>
      <c r="B169" s="54" t="s">
        <v>43</v>
      </c>
      <c r="C169" s="54" t="s">
        <v>54</v>
      </c>
      <c r="D169" s="54" t="s">
        <v>99</v>
      </c>
      <c r="E169" s="52" t="s">
        <v>80</v>
      </c>
      <c r="F169" s="52" t="s">
        <v>256</v>
      </c>
      <c r="G169" s="52" t="s">
        <v>84</v>
      </c>
      <c r="H169" s="52" t="s">
        <v>643</v>
      </c>
      <c r="I169" s="66"/>
      <c r="J169" s="59">
        <f t="shared" ref="J169:L170" si="60">J170</f>
        <v>571.43299999999999</v>
      </c>
      <c r="K169" s="59">
        <f t="shared" si="60"/>
        <v>571.43299999999999</v>
      </c>
      <c r="L169" s="59">
        <f t="shared" si="60"/>
        <v>571.43299999999999</v>
      </c>
      <c r="M169" s="59">
        <f t="shared" si="50"/>
        <v>100</v>
      </c>
      <c r="N169" s="59">
        <f t="shared" si="51"/>
        <v>100</v>
      </c>
    </row>
    <row r="170" spans="1:14" ht="38.25" customHeight="1" x14ac:dyDescent="0.2">
      <c r="A170" s="185" t="s">
        <v>101</v>
      </c>
      <c r="B170" s="54" t="s">
        <v>43</v>
      </c>
      <c r="C170" s="54" t="s">
        <v>54</v>
      </c>
      <c r="D170" s="54" t="s">
        <v>99</v>
      </c>
      <c r="E170" s="52" t="s">
        <v>80</v>
      </c>
      <c r="F170" s="52" t="s">
        <v>256</v>
      </c>
      <c r="G170" s="52" t="s">
        <v>84</v>
      </c>
      <c r="H170" s="52" t="s">
        <v>643</v>
      </c>
      <c r="I170" s="66" t="s">
        <v>231</v>
      </c>
      <c r="J170" s="59">
        <f t="shared" si="60"/>
        <v>571.43299999999999</v>
      </c>
      <c r="K170" s="59">
        <f t="shared" si="60"/>
        <v>571.43299999999999</v>
      </c>
      <c r="L170" s="59">
        <f t="shared" si="60"/>
        <v>571.43299999999999</v>
      </c>
      <c r="M170" s="59">
        <f t="shared" si="50"/>
        <v>100</v>
      </c>
      <c r="N170" s="59">
        <f t="shared" si="51"/>
        <v>100</v>
      </c>
    </row>
    <row r="171" spans="1:14" ht="38.25" customHeight="1" x14ac:dyDescent="0.2">
      <c r="A171" s="185" t="s">
        <v>102</v>
      </c>
      <c r="B171" s="54" t="s">
        <v>43</v>
      </c>
      <c r="C171" s="54" t="s">
        <v>54</v>
      </c>
      <c r="D171" s="54" t="s">
        <v>99</v>
      </c>
      <c r="E171" s="52" t="s">
        <v>80</v>
      </c>
      <c r="F171" s="52" t="s">
        <v>256</v>
      </c>
      <c r="G171" s="52" t="s">
        <v>84</v>
      </c>
      <c r="H171" s="52" t="s">
        <v>643</v>
      </c>
      <c r="I171" s="66" t="s">
        <v>232</v>
      </c>
      <c r="J171" s="59">
        <v>571.43299999999999</v>
      </c>
      <c r="K171" s="59">
        <v>571.43299999999999</v>
      </c>
      <c r="L171" s="59">
        <v>571.43299999999999</v>
      </c>
      <c r="M171" s="59">
        <f t="shared" si="50"/>
        <v>100</v>
      </c>
      <c r="N171" s="59">
        <f t="shared" si="51"/>
        <v>100</v>
      </c>
    </row>
    <row r="172" spans="1:14" ht="38.25" customHeight="1" x14ac:dyDescent="0.2">
      <c r="A172" s="185" t="s">
        <v>640</v>
      </c>
      <c r="B172" s="54" t="s">
        <v>43</v>
      </c>
      <c r="C172" s="54" t="s">
        <v>54</v>
      </c>
      <c r="D172" s="54" t="s">
        <v>99</v>
      </c>
      <c r="E172" s="52" t="s">
        <v>80</v>
      </c>
      <c r="F172" s="52" t="s">
        <v>256</v>
      </c>
      <c r="G172" s="52" t="s">
        <v>84</v>
      </c>
      <c r="H172" s="52" t="s">
        <v>641</v>
      </c>
      <c r="I172" s="66"/>
      <c r="J172" s="59">
        <f t="shared" si="59"/>
        <v>6555.85</v>
      </c>
      <c r="K172" s="59">
        <f t="shared" si="59"/>
        <v>6555.85</v>
      </c>
      <c r="L172" s="59">
        <f t="shared" si="59"/>
        <v>34.966999999999999</v>
      </c>
      <c r="M172" s="59">
        <f t="shared" si="50"/>
        <v>0.53337095876202167</v>
      </c>
      <c r="N172" s="59">
        <f t="shared" si="51"/>
        <v>0.53337095876202167</v>
      </c>
    </row>
    <row r="173" spans="1:14" ht="38.25" customHeight="1" x14ac:dyDescent="0.2">
      <c r="A173" s="185" t="s">
        <v>58</v>
      </c>
      <c r="B173" s="54" t="s">
        <v>43</v>
      </c>
      <c r="C173" s="54" t="s">
        <v>54</v>
      </c>
      <c r="D173" s="54" t="s">
        <v>99</v>
      </c>
      <c r="E173" s="52" t="s">
        <v>80</v>
      </c>
      <c r="F173" s="52" t="s">
        <v>256</v>
      </c>
      <c r="G173" s="52" t="s">
        <v>84</v>
      </c>
      <c r="H173" s="52" t="s">
        <v>641</v>
      </c>
      <c r="I173" s="66" t="s">
        <v>223</v>
      </c>
      <c r="J173" s="59">
        <f t="shared" si="59"/>
        <v>6555.85</v>
      </c>
      <c r="K173" s="59">
        <f t="shared" si="59"/>
        <v>6555.85</v>
      </c>
      <c r="L173" s="59">
        <f t="shared" si="59"/>
        <v>34.966999999999999</v>
      </c>
      <c r="M173" s="59">
        <f t="shared" si="50"/>
        <v>0.53337095876202167</v>
      </c>
      <c r="N173" s="59">
        <f t="shared" si="51"/>
        <v>0.53337095876202167</v>
      </c>
    </row>
    <row r="174" spans="1:14" ht="38.25" customHeight="1" x14ac:dyDescent="0.2">
      <c r="A174" s="185" t="s">
        <v>59</v>
      </c>
      <c r="B174" s="54" t="s">
        <v>43</v>
      </c>
      <c r="C174" s="54" t="s">
        <v>54</v>
      </c>
      <c r="D174" s="54" t="s">
        <v>99</v>
      </c>
      <c r="E174" s="52" t="s">
        <v>80</v>
      </c>
      <c r="F174" s="52" t="s">
        <v>256</v>
      </c>
      <c r="G174" s="52" t="s">
        <v>84</v>
      </c>
      <c r="H174" s="52" t="s">
        <v>641</v>
      </c>
      <c r="I174" s="66" t="s">
        <v>224</v>
      </c>
      <c r="J174" s="59">
        <v>6555.85</v>
      </c>
      <c r="K174" s="59">
        <v>6555.85</v>
      </c>
      <c r="L174" s="59">
        <v>34.966999999999999</v>
      </c>
      <c r="M174" s="59">
        <f t="shared" si="50"/>
        <v>0.53337095876202167</v>
      </c>
      <c r="N174" s="59">
        <f t="shared" si="51"/>
        <v>0.53337095876202167</v>
      </c>
    </row>
    <row r="175" spans="1:14" ht="51" customHeight="1" x14ac:dyDescent="0.2">
      <c r="A175" s="185" t="s">
        <v>106</v>
      </c>
      <c r="B175" s="54" t="s">
        <v>43</v>
      </c>
      <c r="C175" s="54" t="s">
        <v>54</v>
      </c>
      <c r="D175" s="54" t="s">
        <v>19</v>
      </c>
      <c r="E175" s="52"/>
      <c r="F175" s="52"/>
      <c r="G175" s="52"/>
      <c r="H175" s="52"/>
      <c r="I175" s="66"/>
      <c r="J175" s="59">
        <f>J181+J176</f>
        <v>374.13782000000003</v>
      </c>
      <c r="K175" s="59">
        <f>K181+K176</f>
        <v>374.13782000000003</v>
      </c>
      <c r="L175" s="59">
        <f>L181+L176</f>
        <v>370.63782000000003</v>
      </c>
      <c r="M175" s="59">
        <f t="shared" si="50"/>
        <v>99.064515851404707</v>
      </c>
      <c r="N175" s="59">
        <f t="shared" si="51"/>
        <v>99.064515851404707</v>
      </c>
    </row>
    <row r="176" spans="1:14" ht="51" customHeight="1" x14ac:dyDescent="0.2">
      <c r="A176" s="185" t="s">
        <v>720</v>
      </c>
      <c r="B176" s="54" t="s">
        <v>43</v>
      </c>
      <c r="C176" s="54" t="s">
        <v>54</v>
      </c>
      <c r="D176" s="54" t="s">
        <v>19</v>
      </c>
      <c r="E176" s="52" t="s">
        <v>721</v>
      </c>
      <c r="F176" s="52" t="s">
        <v>256</v>
      </c>
      <c r="G176" s="52"/>
      <c r="H176" s="52"/>
      <c r="I176" s="66"/>
      <c r="J176" s="59">
        <f t="shared" ref="J176:L179" si="61">J177</f>
        <v>114.13782</v>
      </c>
      <c r="K176" s="59">
        <f t="shared" si="61"/>
        <v>114.13782</v>
      </c>
      <c r="L176" s="59">
        <f t="shared" si="61"/>
        <v>114.13782</v>
      </c>
      <c r="M176" s="59">
        <f t="shared" si="50"/>
        <v>100</v>
      </c>
      <c r="N176" s="59">
        <f t="shared" si="51"/>
        <v>100</v>
      </c>
    </row>
    <row r="177" spans="1:14" ht="51" customHeight="1" x14ac:dyDescent="0.2">
      <c r="A177" s="185" t="s">
        <v>722</v>
      </c>
      <c r="B177" s="54" t="s">
        <v>43</v>
      </c>
      <c r="C177" s="54" t="s">
        <v>54</v>
      </c>
      <c r="D177" s="54" t="s">
        <v>19</v>
      </c>
      <c r="E177" s="52" t="s">
        <v>721</v>
      </c>
      <c r="F177" s="52" t="s">
        <v>256</v>
      </c>
      <c r="G177" s="52" t="s">
        <v>45</v>
      </c>
      <c r="H177" s="52"/>
      <c r="I177" s="66"/>
      <c r="J177" s="59">
        <f t="shared" si="61"/>
        <v>114.13782</v>
      </c>
      <c r="K177" s="59">
        <f t="shared" si="61"/>
        <v>114.13782</v>
      </c>
      <c r="L177" s="59">
        <f t="shared" si="61"/>
        <v>114.13782</v>
      </c>
      <c r="M177" s="59">
        <f t="shared" si="50"/>
        <v>100</v>
      </c>
      <c r="N177" s="59">
        <f t="shared" si="51"/>
        <v>100</v>
      </c>
    </row>
    <row r="178" spans="1:14" ht="51" customHeight="1" x14ac:dyDescent="0.2">
      <c r="A178" s="185" t="s">
        <v>723</v>
      </c>
      <c r="B178" s="54" t="s">
        <v>43</v>
      </c>
      <c r="C178" s="54" t="s">
        <v>54</v>
      </c>
      <c r="D178" s="54" t="s">
        <v>19</v>
      </c>
      <c r="E178" s="52" t="s">
        <v>721</v>
      </c>
      <c r="F178" s="52" t="s">
        <v>256</v>
      </c>
      <c r="G178" s="52" t="s">
        <v>45</v>
      </c>
      <c r="H178" s="52" t="s">
        <v>724</v>
      </c>
      <c r="I178" s="66"/>
      <c r="J178" s="59">
        <f t="shared" si="61"/>
        <v>114.13782</v>
      </c>
      <c r="K178" s="59">
        <f t="shared" si="61"/>
        <v>114.13782</v>
      </c>
      <c r="L178" s="59">
        <f t="shared" si="61"/>
        <v>114.13782</v>
      </c>
      <c r="M178" s="59">
        <f t="shared" si="50"/>
        <v>100</v>
      </c>
      <c r="N178" s="59">
        <f t="shared" si="51"/>
        <v>100</v>
      </c>
    </row>
    <row r="179" spans="1:14" ht="51" customHeight="1" x14ac:dyDescent="0.2">
      <c r="A179" s="185" t="s">
        <v>58</v>
      </c>
      <c r="B179" s="54" t="s">
        <v>43</v>
      </c>
      <c r="C179" s="54" t="s">
        <v>54</v>
      </c>
      <c r="D179" s="54" t="s">
        <v>19</v>
      </c>
      <c r="E179" s="52" t="s">
        <v>721</v>
      </c>
      <c r="F179" s="52" t="s">
        <v>256</v>
      </c>
      <c r="G179" s="52" t="s">
        <v>45</v>
      </c>
      <c r="H179" s="52" t="s">
        <v>724</v>
      </c>
      <c r="I179" s="66" t="s">
        <v>223</v>
      </c>
      <c r="J179" s="59">
        <f t="shared" si="61"/>
        <v>114.13782</v>
      </c>
      <c r="K179" s="59">
        <f t="shared" si="61"/>
        <v>114.13782</v>
      </c>
      <c r="L179" s="59">
        <f t="shared" si="61"/>
        <v>114.13782</v>
      </c>
      <c r="M179" s="59">
        <f t="shared" si="50"/>
        <v>100</v>
      </c>
      <c r="N179" s="59">
        <f t="shared" si="51"/>
        <v>100</v>
      </c>
    </row>
    <row r="180" spans="1:14" ht="51" customHeight="1" x14ac:dyDescent="0.2">
      <c r="A180" s="185" t="s">
        <v>59</v>
      </c>
      <c r="B180" s="54" t="s">
        <v>43</v>
      </c>
      <c r="C180" s="54" t="s">
        <v>54</v>
      </c>
      <c r="D180" s="54" t="s">
        <v>19</v>
      </c>
      <c r="E180" s="52" t="s">
        <v>721</v>
      </c>
      <c r="F180" s="52" t="s">
        <v>256</v>
      </c>
      <c r="G180" s="52" t="s">
        <v>45</v>
      </c>
      <c r="H180" s="52" t="s">
        <v>724</v>
      </c>
      <c r="I180" s="66" t="s">
        <v>224</v>
      </c>
      <c r="J180" s="59">
        <v>114.13782</v>
      </c>
      <c r="K180" s="59">
        <v>114.13782</v>
      </c>
      <c r="L180" s="59">
        <v>114.13782</v>
      </c>
      <c r="M180" s="59">
        <f t="shared" si="50"/>
        <v>100</v>
      </c>
      <c r="N180" s="59">
        <f t="shared" si="51"/>
        <v>100</v>
      </c>
    </row>
    <row r="181" spans="1:14" ht="51" customHeight="1" x14ac:dyDescent="0.2">
      <c r="A181" s="190" t="s">
        <v>645</v>
      </c>
      <c r="B181" s="54" t="s">
        <v>43</v>
      </c>
      <c r="C181" s="54" t="s">
        <v>54</v>
      </c>
      <c r="D181" s="54" t="s">
        <v>19</v>
      </c>
      <c r="E181" s="52">
        <v>89</v>
      </c>
      <c r="F181" s="52">
        <v>0</v>
      </c>
      <c r="G181" s="52"/>
      <c r="H181" s="52"/>
      <c r="I181" s="66"/>
      <c r="J181" s="59">
        <f t="shared" ref="J181:L184" si="62">J182</f>
        <v>260</v>
      </c>
      <c r="K181" s="59">
        <f t="shared" si="62"/>
        <v>260</v>
      </c>
      <c r="L181" s="59">
        <f t="shared" si="62"/>
        <v>256.5</v>
      </c>
      <c r="M181" s="59">
        <f t="shared" si="50"/>
        <v>98.65384615384616</v>
      </c>
      <c r="N181" s="59">
        <f t="shared" si="51"/>
        <v>98.65384615384616</v>
      </c>
    </row>
    <row r="182" spans="1:14" ht="51" customHeight="1" x14ac:dyDescent="0.2">
      <c r="A182" s="185" t="s">
        <v>646</v>
      </c>
      <c r="B182" s="54" t="s">
        <v>43</v>
      </c>
      <c r="C182" s="54" t="s">
        <v>54</v>
      </c>
      <c r="D182" s="54" t="s">
        <v>19</v>
      </c>
      <c r="E182" s="52">
        <v>89</v>
      </c>
      <c r="F182" s="52">
        <v>1</v>
      </c>
      <c r="G182" s="52"/>
      <c r="H182" s="52"/>
      <c r="I182" s="66"/>
      <c r="J182" s="59">
        <f t="shared" si="62"/>
        <v>260</v>
      </c>
      <c r="K182" s="59">
        <f t="shared" si="62"/>
        <v>260</v>
      </c>
      <c r="L182" s="59">
        <f t="shared" si="62"/>
        <v>256.5</v>
      </c>
      <c r="M182" s="59">
        <f t="shared" si="50"/>
        <v>98.65384615384616</v>
      </c>
      <c r="N182" s="59">
        <f t="shared" si="51"/>
        <v>98.65384615384616</v>
      </c>
    </row>
    <row r="183" spans="1:14" ht="25.5" customHeight="1" x14ac:dyDescent="0.2">
      <c r="A183" s="88" t="s">
        <v>107</v>
      </c>
      <c r="B183" s="54" t="s">
        <v>43</v>
      </c>
      <c r="C183" s="89" t="s">
        <v>54</v>
      </c>
      <c r="D183" s="89" t="s">
        <v>19</v>
      </c>
      <c r="E183" s="52" t="s">
        <v>252</v>
      </c>
      <c r="F183" s="52" t="s">
        <v>7</v>
      </c>
      <c r="G183" s="52" t="s">
        <v>140</v>
      </c>
      <c r="H183" s="52" t="s">
        <v>266</v>
      </c>
      <c r="I183" s="66"/>
      <c r="J183" s="59">
        <f t="shared" si="62"/>
        <v>260</v>
      </c>
      <c r="K183" s="59">
        <f t="shared" si="62"/>
        <v>260</v>
      </c>
      <c r="L183" s="59">
        <f t="shared" si="62"/>
        <v>256.5</v>
      </c>
      <c r="M183" s="59">
        <f t="shared" si="50"/>
        <v>98.65384615384616</v>
      </c>
      <c r="N183" s="59">
        <f t="shared" si="51"/>
        <v>98.65384615384616</v>
      </c>
    </row>
    <row r="184" spans="1:14" ht="38.25" customHeight="1" x14ac:dyDescent="0.2">
      <c r="A184" s="53" t="s">
        <v>58</v>
      </c>
      <c r="B184" s="54" t="s">
        <v>43</v>
      </c>
      <c r="C184" s="89" t="s">
        <v>54</v>
      </c>
      <c r="D184" s="89" t="s">
        <v>19</v>
      </c>
      <c r="E184" s="52" t="s">
        <v>252</v>
      </c>
      <c r="F184" s="52" t="s">
        <v>7</v>
      </c>
      <c r="G184" s="52" t="s">
        <v>140</v>
      </c>
      <c r="H184" s="52" t="s">
        <v>266</v>
      </c>
      <c r="I184" s="66" t="s">
        <v>223</v>
      </c>
      <c r="J184" s="59">
        <f t="shared" si="62"/>
        <v>260</v>
      </c>
      <c r="K184" s="59">
        <f t="shared" si="62"/>
        <v>260</v>
      </c>
      <c r="L184" s="59">
        <f t="shared" si="62"/>
        <v>256.5</v>
      </c>
      <c r="M184" s="59">
        <f t="shared" si="50"/>
        <v>98.65384615384616</v>
      </c>
      <c r="N184" s="59">
        <f t="shared" si="51"/>
        <v>98.65384615384616</v>
      </c>
    </row>
    <row r="185" spans="1:14" ht="38.25" customHeight="1" x14ac:dyDescent="0.2">
      <c r="A185" s="88" t="s">
        <v>59</v>
      </c>
      <c r="B185" s="54" t="s">
        <v>43</v>
      </c>
      <c r="C185" s="89" t="s">
        <v>54</v>
      </c>
      <c r="D185" s="89" t="s">
        <v>19</v>
      </c>
      <c r="E185" s="52" t="s">
        <v>252</v>
      </c>
      <c r="F185" s="52" t="s">
        <v>7</v>
      </c>
      <c r="G185" s="52" t="s">
        <v>140</v>
      </c>
      <c r="H185" s="52" t="s">
        <v>266</v>
      </c>
      <c r="I185" s="66" t="s">
        <v>224</v>
      </c>
      <c r="J185" s="59">
        <v>260</v>
      </c>
      <c r="K185" s="59">
        <v>260</v>
      </c>
      <c r="L185" s="59">
        <v>256.5</v>
      </c>
      <c r="M185" s="59">
        <f t="shared" si="50"/>
        <v>98.65384615384616</v>
      </c>
      <c r="N185" s="59">
        <f t="shared" si="51"/>
        <v>98.65384615384616</v>
      </c>
    </row>
    <row r="186" spans="1:14" ht="12.75" customHeight="1" x14ac:dyDescent="0.2">
      <c r="A186" s="53" t="s">
        <v>108</v>
      </c>
      <c r="B186" s="54" t="s">
        <v>43</v>
      </c>
      <c r="C186" s="54" t="s">
        <v>74</v>
      </c>
      <c r="D186" s="54"/>
      <c r="E186" s="52"/>
      <c r="F186" s="52"/>
      <c r="G186" s="52"/>
      <c r="H186" s="52"/>
      <c r="I186" s="66"/>
      <c r="J186" s="59">
        <f>J187</f>
        <v>4595.3455199999999</v>
      </c>
      <c r="K186" s="59">
        <f>K187</f>
        <v>4595.3455199999999</v>
      </c>
      <c r="L186" s="59">
        <f>L187</f>
        <v>4595.3455199999999</v>
      </c>
      <c r="M186" s="59">
        <f t="shared" si="50"/>
        <v>100</v>
      </c>
      <c r="N186" s="59">
        <f t="shared" si="51"/>
        <v>100</v>
      </c>
    </row>
    <row r="187" spans="1:14" ht="12.75" customHeight="1" x14ac:dyDescent="0.2">
      <c r="A187" s="53" t="s">
        <v>109</v>
      </c>
      <c r="B187" s="54" t="s">
        <v>43</v>
      </c>
      <c r="C187" s="54" t="s">
        <v>74</v>
      </c>
      <c r="D187" s="54" t="s">
        <v>45</v>
      </c>
      <c r="E187" s="52"/>
      <c r="F187" s="52"/>
      <c r="G187" s="52"/>
      <c r="H187" s="52"/>
      <c r="I187" s="66"/>
      <c r="J187" s="59">
        <f>J188+J194</f>
        <v>4595.3455199999999</v>
      </c>
      <c r="K187" s="59">
        <f t="shared" ref="K187:L187" si="63">K188+K194</f>
        <v>4595.3455199999999</v>
      </c>
      <c r="L187" s="59">
        <f t="shared" si="63"/>
        <v>4595.3455199999999</v>
      </c>
      <c r="M187" s="59">
        <f t="shared" si="50"/>
        <v>100</v>
      </c>
      <c r="N187" s="59">
        <f t="shared" si="51"/>
        <v>100</v>
      </c>
    </row>
    <row r="188" spans="1:14" ht="54" customHeight="1" x14ac:dyDescent="0.2">
      <c r="A188" s="185" t="s">
        <v>110</v>
      </c>
      <c r="B188" s="54" t="s">
        <v>43</v>
      </c>
      <c r="C188" s="54" t="s">
        <v>74</v>
      </c>
      <c r="D188" s="54" t="s">
        <v>45</v>
      </c>
      <c r="E188" s="52" t="s">
        <v>267</v>
      </c>
      <c r="F188" s="52" t="s">
        <v>256</v>
      </c>
      <c r="G188" s="52"/>
      <c r="H188" s="52"/>
      <c r="I188" s="66"/>
      <c r="J188" s="59">
        <f t="shared" ref="J188:L191" si="64">J189</f>
        <v>3828.2220000000002</v>
      </c>
      <c r="K188" s="59">
        <f t="shared" si="64"/>
        <v>3828.2220000000002</v>
      </c>
      <c r="L188" s="59">
        <f t="shared" si="64"/>
        <v>3828.2220000000002</v>
      </c>
      <c r="M188" s="59">
        <f t="shared" si="50"/>
        <v>100</v>
      </c>
      <c r="N188" s="59">
        <f t="shared" si="51"/>
        <v>100</v>
      </c>
    </row>
    <row r="189" spans="1:14" ht="55.5" customHeight="1" x14ac:dyDescent="0.2">
      <c r="A189" s="185" t="s">
        <v>667</v>
      </c>
      <c r="B189" s="54" t="s">
        <v>43</v>
      </c>
      <c r="C189" s="54" t="s">
        <v>74</v>
      </c>
      <c r="D189" s="54" t="s">
        <v>45</v>
      </c>
      <c r="E189" s="52" t="s">
        <v>267</v>
      </c>
      <c r="F189" s="52" t="s">
        <v>7</v>
      </c>
      <c r="G189" s="52"/>
      <c r="H189" s="52"/>
      <c r="I189" s="66"/>
      <c r="J189" s="59">
        <f t="shared" si="64"/>
        <v>3828.2220000000002</v>
      </c>
      <c r="K189" s="59">
        <f t="shared" si="64"/>
        <v>3828.2220000000002</v>
      </c>
      <c r="L189" s="59">
        <f t="shared" si="64"/>
        <v>3828.2220000000002</v>
      </c>
      <c r="M189" s="59">
        <f t="shared" si="50"/>
        <v>100</v>
      </c>
      <c r="N189" s="59">
        <f t="shared" si="51"/>
        <v>100</v>
      </c>
    </row>
    <row r="190" spans="1:14" ht="54.75" customHeight="1" x14ac:dyDescent="0.2">
      <c r="A190" s="185" t="s">
        <v>668</v>
      </c>
      <c r="B190" s="54" t="s">
        <v>43</v>
      </c>
      <c r="C190" s="54" t="s">
        <v>74</v>
      </c>
      <c r="D190" s="54" t="s">
        <v>45</v>
      </c>
      <c r="E190" s="52" t="s">
        <v>267</v>
      </c>
      <c r="F190" s="52" t="s">
        <v>7</v>
      </c>
      <c r="G190" s="52" t="s">
        <v>47</v>
      </c>
      <c r="H190" s="52"/>
      <c r="I190" s="66"/>
      <c r="J190" s="59">
        <f t="shared" si="64"/>
        <v>3828.2220000000002</v>
      </c>
      <c r="K190" s="59">
        <f t="shared" si="64"/>
        <v>3828.2220000000002</v>
      </c>
      <c r="L190" s="59">
        <f t="shared" si="64"/>
        <v>3828.2220000000002</v>
      </c>
      <c r="M190" s="59">
        <f t="shared" si="50"/>
        <v>100</v>
      </c>
      <c r="N190" s="59">
        <f t="shared" si="51"/>
        <v>100</v>
      </c>
    </row>
    <row r="191" spans="1:14" ht="39" customHeight="1" x14ac:dyDescent="0.2">
      <c r="A191" s="185" t="s">
        <v>725</v>
      </c>
      <c r="B191" s="54" t="s">
        <v>43</v>
      </c>
      <c r="C191" s="54" t="s">
        <v>74</v>
      </c>
      <c r="D191" s="54" t="s">
        <v>45</v>
      </c>
      <c r="E191" s="52" t="s">
        <v>267</v>
      </c>
      <c r="F191" s="52" t="s">
        <v>7</v>
      </c>
      <c r="G191" s="52" t="s">
        <v>47</v>
      </c>
      <c r="H191" s="52" t="s">
        <v>726</v>
      </c>
      <c r="I191" s="66"/>
      <c r="J191" s="59">
        <f t="shared" si="64"/>
        <v>3828.2220000000002</v>
      </c>
      <c r="K191" s="59">
        <f t="shared" si="64"/>
        <v>3828.2220000000002</v>
      </c>
      <c r="L191" s="59">
        <f t="shared" si="64"/>
        <v>3828.2220000000002</v>
      </c>
      <c r="M191" s="59">
        <f t="shared" si="50"/>
        <v>100</v>
      </c>
      <c r="N191" s="59">
        <f t="shared" si="51"/>
        <v>100</v>
      </c>
    </row>
    <row r="192" spans="1:14" ht="29.25" customHeight="1" x14ac:dyDescent="0.2">
      <c r="A192" s="185" t="s">
        <v>101</v>
      </c>
      <c r="B192" s="54" t="s">
        <v>43</v>
      </c>
      <c r="C192" s="54" t="s">
        <v>74</v>
      </c>
      <c r="D192" s="54" t="s">
        <v>45</v>
      </c>
      <c r="E192" s="52" t="s">
        <v>267</v>
      </c>
      <c r="F192" s="52" t="s">
        <v>7</v>
      </c>
      <c r="G192" s="52" t="s">
        <v>47</v>
      </c>
      <c r="H192" s="52" t="s">
        <v>726</v>
      </c>
      <c r="I192" s="66" t="s">
        <v>231</v>
      </c>
      <c r="J192" s="59">
        <f>J193</f>
        <v>3828.2220000000002</v>
      </c>
      <c r="K192" s="59">
        <f>K193</f>
        <v>3828.2220000000002</v>
      </c>
      <c r="L192" s="59">
        <f>L193</f>
        <v>3828.2220000000002</v>
      </c>
      <c r="M192" s="59">
        <f t="shared" si="50"/>
        <v>100</v>
      </c>
      <c r="N192" s="59">
        <f t="shared" si="51"/>
        <v>100</v>
      </c>
    </row>
    <row r="193" spans="1:14" ht="23.25" customHeight="1" x14ac:dyDescent="0.2">
      <c r="A193" s="185" t="s">
        <v>102</v>
      </c>
      <c r="B193" s="54" t="s">
        <v>43</v>
      </c>
      <c r="C193" s="54" t="s">
        <v>74</v>
      </c>
      <c r="D193" s="54" t="s">
        <v>45</v>
      </c>
      <c r="E193" s="52" t="s">
        <v>267</v>
      </c>
      <c r="F193" s="52" t="s">
        <v>7</v>
      </c>
      <c r="G193" s="52" t="s">
        <v>47</v>
      </c>
      <c r="H193" s="52" t="s">
        <v>726</v>
      </c>
      <c r="I193" s="66" t="s">
        <v>232</v>
      </c>
      <c r="J193" s="59">
        <v>3828.2220000000002</v>
      </c>
      <c r="K193" s="59">
        <v>3828.2220000000002</v>
      </c>
      <c r="L193" s="59">
        <v>3828.2220000000002</v>
      </c>
      <c r="M193" s="59">
        <f t="shared" si="50"/>
        <v>100</v>
      </c>
      <c r="N193" s="59">
        <f t="shared" si="51"/>
        <v>100</v>
      </c>
    </row>
    <row r="194" spans="1:14" ht="63.75" customHeight="1" x14ac:dyDescent="0.2">
      <c r="A194" s="73" t="s">
        <v>111</v>
      </c>
      <c r="B194" s="54" t="s">
        <v>43</v>
      </c>
      <c r="C194" s="54" t="s">
        <v>74</v>
      </c>
      <c r="D194" s="54" t="s">
        <v>45</v>
      </c>
      <c r="E194" s="52" t="s">
        <v>268</v>
      </c>
      <c r="F194" s="52" t="s">
        <v>256</v>
      </c>
      <c r="G194" s="52"/>
      <c r="H194" s="52"/>
      <c r="I194" s="66"/>
      <c r="J194" s="59">
        <f t="shared" ref="J194:L197" si="65">J195</f>
        <v>767.12351999999998</v>
      </c>
      <c r="K194" s="59">
        <f t="shared" si="65"/>
        <v>767.12351999999998</v>
      </c>
      <c r="L194" s="59">
        <f t="shared" si="65"/>
        <v>767.12351999999998</v>
      </c>
      <c r="M194" s="59">
        <f t="shared" si="50"/>
        <v>100</v>
      </c>
      <c r="N194" s="59">
        <f t="shared" si="51"/>
        <v>100</v>
      </c>
    </row>
    <row r="195" spans="1:14" ht="51" customHeight="1" x14ac:dyDescent="0.2">
      <c r="A195" s="73" t="s">
        <v>112</v>
      </c>
      <c r="B195" s="54" t="s">
        <v>43</v>
      </c>
      <c r="C195" s="54" t="s">
        <v>74</v>
      </c>
      <c r="D195" s="54" t="s">
        <v>45</v>
      </c>
      <c r="E195" s="52" t="s">
        <v>268</v>
      </c>
      <c r="F195" s="52" t="s">
        <v>256</v>
      </c>
      <c r="G195" s="52" t="s">
        <v>84</v>
      </c>
      <c r="H195" s="52"/>
      <c r="I195" s="66"/>
      <c r="J195" s="59">
        <f t="shared" si="65"/>
        <v>767.12351999999998</v>
      </c>
      <c r="K195" s="59">
        <f t="shared" si="65"/>
        <v>767.12351999999998</v>
      </c>
      <c r="L195" s="59">
        <f t="shared" si="65"/>
        <v>767.12351999999998</v>
      </c>
      <c r="M195" s="59">
        <f t="shared" si="50"/>
        <v>100</v>
      </c>
      <c r="N195" s="59">
        <f t="shared" si="51"/>
        <v>100</v>
      </c>
    </row>
    <row r="196" spans="1:14" ht="38.25" customHeight="1" x14ac:dyDescent="0.2">
      <c r="A196" s="87" t="s">
        <v>113</v>
      </c>
      <c r="B196" s="54" t="s">
        <v>43</v>
      </c>
      <c r="C196" s="54" t="s">
        <v>74</v>
      </c>
      <c r="D196" s="54" t="s">
        <v>45</v>
      </c>
      <c r="E196" s="52" t="s">
        <v>268</v>
      </c>
      <c r="F196" s="52" t="s">
        <v>256</v>
      </c>
      <c r="G196" s="52" t="s">
        <v>84</v>
      </c>
      <c r="H196" s="52" t="s">
        <v>269</v>
      </c>
      <c r="I196" s="66"/>
      <c r="J196" s="59">
        <f t="shared" si="65"/>
        <v>767.12351999999998</v>
      </c>
      <c r="K196" s="59">
        <f t="shared" si="65"/>
        <v>767.12351999999998</v>
      </c>
      <c r="L196" s="59">
        <f t="shared" si="65"/>
        <v>767.12351999999998</v>
      </c>
      <c r="M196" s="59">
        <f t="shared" si="50"/>
        <v>100</v>
      </c>
      <c r="N196" s="59">
        <f t="shared" si="51"/>
        <v>100</v>
      </c>
    </row>
    <row r="197" spans="1:14" ht="38.25" customHeight="1" x14ac:dyDescent="0.2">
      <c r="A197" s="53" t="s">
        <v>58</v>
      </c>
      <c r="B197" s="54" t="s">
        <v>43</v>
      </c>
      <c r="C197" s="54" t="s">
        <v>74</v>
      </c>
      <c r="D197" s="54" t="s">
        <v>45</v>
      </c>
      <c r="E197" s="52" t="s">
        <v>268</v>
      </c>
      <c r="F197" s="52" t="s">
        <v>256</v>
      </c>
      <c r="G197" s="52" t="s">
        <v>84</v>
      </c>
      <c r="H197" s="52" t="s">
        <v>269</v>
      </c>
      <c r="I197" s="66" t="s">
        <v>223</v>
      </c>
      <c r="J197" s="59">
        <f t="shared" si="65"/>
        <v>767.12351999999998</v>
      </c>
      <c r="K197" s="59">
        <f t="shared" si="65"/>
        <v>767.12351999999998</v>
      </c>
      <c r="L197" s="59">
        <f t="shared" si="65"/>
        <v>767.12351999999998</v>
      </c>
      <c r="M197" s="59">
        <f t="shared" si="50"/>
        <v>100</v>
      </c>
      <c r="N197" s="59">
        <f t="shared" si="51"/>
        <v>100</v>
      </c>
    </row>
    <row r="198" spans="1:14" ht="38.25" customHeight="1" x14ac:dyDescent="0.2">
      <c r="A198" s="53" t="s">
        <v>59</v>
      </c>
      <c r="B198" s="54" t="s">
        <v>43</v>
      </c>
      <c r="C198" s="54" t="s">
        <v>74</v>
      </c>
      <c r="D198" s="54" t="s">
        <v>45</v>
      </c>
      <c r="E198" s="52" t="s">
        <v>268</v>
      </c>
      <c r="F198" s="52" t="s">
        <v>256</v>
      </c>
      <c r="G198" s="52" t="s">
        <v>84</v>
      </c>
      <c r="H198" s="52" t="s">
        <v>269</v>
      </c>
      <c r="I198" s="66" t="s">
        <v>224</v>
      </c>
      <c r="J198" s="59">
        <v>767.12351999999998</v>
      </c>
      <c r="K198" s="59">
        <v>767.12351999999998</v>
      </c>
      <c r="L198" s="59">
        <v>767.12351999999998</v>
      </c>
      <c r="M198" s="59">
        <f t="shared" si="50"/>
        <v>100</v>
      </c>
      <c r="N198" s="59">
        <f t="shared" si="51"/>
        <v>100</v>
      </c>
    </row>
    <row r="199" spans="1:14" ht="15" customHeight="1" x14ac:dyDescent="0.2">
      <c r="A199" s="185" t="s">
        <v>650</v>
      </c>
      <c r="B199" s="54" t="s">
        <v>43</v>
      </c>
      <c r="C199" s="54" t="s">
        <v>135</v>
      </c>
      <c r="D199" s="54"/>
      <c r="E199" s="52"/>
      <c r="F199" s="52"/>
      <c r="G199" s="52"/>
      <c r="H199" s="52"/>
      <c r="I199" s="66"/>
      <c r="J199" s="59">
        <f t="shared" ref="J199:L209" si="66">J200</f>
        <v>8258.9860000000008</v>
      </c>
      <c r="K199" s="59">
        <f t="shared" si="66"/>
        <v>8258.9860000000008</v>
      </c>
      <c r="L199" s="59">
        <f t="shared" si="66"/>
        <v>6389.8274599999995</v>
      </c>
      <c r="M199" s="59">
        <f t="shared" si="50"/>
        <v>77.368183697126966</v>
      </c>
      <c r="N199" s="59">
        <f t="shared" si="51"/>
        <v>77.368183697126966</v>
      </c>
    </row>
    <row r="200" spans="1:14" ht="22.5" customHeight="1" x14ac:dyDescent="0.2">
      <c r="A200" s="185" t="s">
        <v>647</v>
      </c>
      <c r="B200" s="54" t="s">
        <v>43</v>
      </c>
      <c r="C200" s="54" t="s">
        <v>135</v>
      </c>
      <c r="D200" s="54" t="s">
        <v>74</v>
      </c>
      <c r="E200" s="52"/>
      <c r="F200" s="52"/>
      <c r="G200" s="52"/>
      <c r="H200" s="52"/>
      <c r="I200" s="66"/>
      <c r="J200" s="59">
        <f>J206+J201</f>
        <v>8258.9860000000008</v>
      </c>
      <c r="K200" s="59">
        <f>K206+K201</f>
        <v>8258.9860000000008</v>
      </c>
      <c r="L200" s="59">
        <f>L206+L201</f>
        <v>6389.8274599999995</v>
      </c>
      <c r="M200" s="59">
        <f t="shared" si="50"/>
        <v>77.368183697126966</v>
      </c>
      <c r="N200" s="59">
        <f t="shared" si="51"/>
        <v>77.368183697126966</v>
      </c>
    </row>
    <row r="201" spans="1:14" ht="22.5" customHeight="1" x14ac:dyDescent="0.2">
      <c r="A201" s="185" t="s">
        <v>727</v>
      </c>
      <c r="B201" s="54" t="s">
        <v>43</v>
      </c>
      <c r="C201" s="54" t="s">
        <v>135</v>
      </c>
      <c r="D201" s="54" t="s">
        <v>74</v>
      </c>
      <c r="E201" s="52" t="s">
        <v>277</v>
      </c>
      <c r="F201" s="52" t="s">
        <v>256</v>
      </c>
      <c r="G201" s="52"/>
      <c r="H201" s="52"/>
      <c r="I201" s="66"/>
      <c r="J201" s="59">
        <f t="shared" ref="J201:L204" si="67">J202</f>
        <v>5806.62</v>
      </c>
      <c r="K201" s="59">
        <f t="shared" si="67"/>
        <v>5806.62</v>
      </c>
      <c r="L201" s="59">
        <f t="shared" si="67"/>
        <v>5806.1414599999998</v>
      </c>
      <c r="M201" s="59">
        <f t="shared" si="50"/>
        <v>99.991758716774982</v>
      </c>
      <c r="N201" s="59">
        <f t="shared" si="51"/>
        <v>99.991758716774982</v>
      </c>
    </row>
    <row r="202" spans="1:14" ht="22.5" customHeight="1" x14ac:dyDescent="0.2">
      <c r="A202" s="185" t="s">
        <v>728</v>
      </c>
      <c r="B202" s="54" t="s">
        <v>43</v>
      </c>
      <c r="C202" s="54" t="s">
        <v>135</v>
      </c>
      <c r="D202" s="54" t="s">
        <v>74</v>
      </c>
      <c r="E202" s="52" t="s">
        <v>277</v>
      </c>
      <c r="F202" s="52" t="s">
        <v>256</v>
      </c>
      <c r="G202" s="52" t="s">
        <v>17</v>
      </c>
      <c r="H202" s="52"/>
      <c r="I202" s="66"/>
      <c r="J202" s="59">
        <f t="shared" si="67"/>
        <v>5806.62</v>
      </c>
      <c r="K202" s="59">
        <f t="shared" si="67"/>
        <v>5806.62</v>
      </c>
      <c r="L202" s="59">
        <f t="shared" si="67"/>
        <v>5806.1414599999998</v>
      </c>
      <c r="M202" s="59">
        <f t="shared" si="50"/>
        <v>99.991758716774982</v>
      </c>
      <c r="N202" s="59">
        <f t="shared" si="51"/>
        <v>99.991758716774982</v>
      </c>
    </row>
    <row r="203" spans="1:14" ht="22.5" customHeight="1" x14ac:dyDescent="0.2">
      <c r="A203" s="185" t="s">
        <v>648</v>
      </c>
      <c r="B203" s="54" t="s">
        <v>43</v>
      </c>
      <c r="C203" s="54" t="s">
        <v>135</v>
      </c>
      <c r="D203" s="54" t="s">
        <v>74</v>
      </c>
      <c r="E203" s="52" t="s">
        <v>277</v>
      </c>
      <c r="F203" s="52" t="s">
        <v>256</v>
      </c>
      <c r="G203" s="52" t="s">
        <v>17</v>
      </c>
      <c r="H203" s="52" t="s">
        <v>649</v>
      </c>
      <c r="I203" s="66"/>
      <c r="J203" s="59">
        <f t="shared" si="67"/>
        <v>5806.62</v>
      </c>
      <c r="K203" s="59">
        <f t="shared" si="67"/>
        <v>5806.62</v>
      </c>
      <c r="L203" s="59">
        <f t="shared" si="67"/>
        <v>5806.1414599999998</v>
      </c>
      <c r="M203" s="59">
        <f t="shared" si="50"/>
        <v>99.991758716774982</v>
      </c>
      <c r="N203" s="59">
        <f t="shared" si="51"/>
        <v>99.991758716774982</v>
      </c>
    </row>
    <row r="204" spans="1:14" ht="22.5" customHeight="1" x14ac:dyDescent="0.2">
      <c r="A204" s="185" t="s">
        <v>58</v>
      </c>
      <c r="B204" s="54" t="s">
        <v>43</v>
      </c>
      <c r="C204" s="54" t="s">
        <v>135</v>
      </c>
      <c r="D204" s="54" t="s">
        <v>74</v>
      </c>
      <c r="E204" s="52" t="s">
        <v>277</v>
      </c>
      <c r="F204" s="52" t="s">
        <v>256</v>
      </c>
      <c r="G204" s="52" t="s">
        <v>17</v>
      </c>
      <c r="H204" s="52" t="s">
        <v>649</v>
      </c>
      <c r="I204" s="66" t="s">
        <v>223</v>
      </c>
      <c r="J204" s="59">
        <f t="shared" si="67"/>
        <v>5806.62</v>
      </c>
      <c r="K204" s="59">
        <f t="shared" si="67"/>
        <v>5806.62</v>
      </c>
      <c r="L204" s="59">
        <f t="shared" si="67"/>
        <v>5806.1414599999998</v>
      </c>
      <c r="M204" s="59">
        <f t="shared" si="50"/>
        <v>99.991758716774982</v>
      </c>
      <c r="N204" s="59">
        <f t="shared" si="51"/>
        <v>99.991758716774982</v>
      </c>
    </row>
    <row r="205" spans="1:14" ht="22.5" customHeight="1" x14ac:dyDescent="0.2">
      <c r="A205" s="185" t="s">
        <v>59</v>
      </c>
      <c r="B205" s="54" t="s">
        <v>43</v>
      </c>
      <c r="C205" s="54" t="s">
        <v>135</v>
      </c>
      <c r="D205" s="54" t="s">
        <v>74</v>
      </c>
      <c r="E205" s="52" t="s">
        <v>277</v>
      </c>
      <c r="F205" s="52" t="s">
        <v>256</v>
      </c>
      <c r="G205" s="52" t="s">
        <v>17</v>
      </c>
      <c r="H205" s="52" t="s">
        <v>649</v>
      </c>
      <c r="I205" s="66" t="s">
        <v>224</v>
      </c>
      <c r="J205" s="59">
        <v>5806.62</v>
      </c>
      <c r="K205" s="59">
        <v>5806.62</v>
      </c>
      <c r="L205" s="59">
        <v>5806.1414599999998</v>
      </c>
      <c r="M205" s="59">
        <f t="shared" si="50"/>
        <v>99.991758716774982</v>
      </c>
      <c r="N205" s="59">
        <f t="shared" si="51"/>
        <v>99.991758716774982</v>
      </c>
    </row>
    <row r="206" spans="1:14" ht="38.25" customHeight="1" x14ac:dyDescent="0.2">
      <c r="A206" s="190" t="s">
        <v>645</v>
      </c>
      <c r="B206" s="54" t="s">
        <v>43</v>
      </c>
      <c r="C206" s="54" t="s">
        <v>135</v>
      </c>
      <c r="D206" s="54" t="s">
        <v>74</v>
      </c>
      <c r="E206" s="52">
        <v>89</v>
      </c>
      <c r="F206" s="52">
        <v>0</v>
      </c>
      <c r="G206" s="52"/>
      <c r="H206" s="52"/>
      <c r="I206" s="66"/>
      <c r="J206" s="59">
        <f t="shared" si="66"/>
        <v>2452.366</v>
      </c>
      <c r="K206" s="59">
        <f t="shared" si="66"/>
        <v>2452.366</v>
      </c>
      <c r="L206" s="59">
        <f t="shared" si="66"/>
        <v>583.68600000000004</v>
      </c>
      <c r="M206" s="59">
        <f t="shared" si="50"/>
        <v>23.800933465885599</v>
      </c>
      <c r="N206" s="59">
        <f t="shared" si="51"/>
        <v>23.800933465885599</v>
      </c>
    </row>
    <row r="207" spans="1:14" ht="38.25" customHeight="1" x14ac:dyDescent="0.2">
      <c r="A207" s="185" t="s">
        <v>646</v>
      </c>
      <c r="B207" s="54" t="s">
        <v>43</v>
      </c>
      <c r="C207" s="54" t="s">
        <v>135</v>
      </c>
      <c r="D207" s="54" t="s">
        <v>74</v>
      </c>
      <c r="E207" s="52">
        <v>89</v>
      </c>
      <c r="F207" s="52">
        <v>1</v>
      </c>
      <c r="G207" s="52"/>
      <c r="H207" s="52"/>
      <c r="I207" s="66"/>
      <c r="J207" s="59">
        <f t="shared" si="66"/>
        <v>2452.366</v>
      </c>
      <c r="K207" s="59">
        <f t="shared" si="66"/>
        <v>2452.366</v>
      </c>
      <c r="L207" s="59">
        <f t="shared" si="66"/>
        <v>583.68600000000004</v>
      </c>
      <c r="M207" s="59">
        <f t="shared" si="50"/>
        <v>23.800933465885599</v>
      </c>
      <c r="N207" s="59">
        <f t="shared" si="51"/>
        <v>23.800933465885599</v>
      </c>
    </row>
    <row r="208" spans="1:14" ht="26.25" customHeight="1" x14ac:dyDescent="0.2">
      <c r="A208" s="185" t="s">
        <v>648</v>
      </c>
      <c r="B208" s="54" t="s">
        <v>43</v>
      </c>
      <c r="C208" s="54" t="s">
        <v>135</v>
      </c>
      <c r="D208" s="54" t="s">
        <v>74</v>
      </c>
      <c r="E208" s="52">
        <v>89</v>
      </c>
      <c r="F208" s="52">
        <v>1</v>
      </c>
      <c r="G208" s="52" t="s">
        <v>140</v>
      </c>
      <c r="H208" s="52" t="s">
        <v>649</v>
      </c>
      <c r="I208" s="66"/>
      <c r="J208" s="59">
        <f t="shared" si="66"/>
        <v>2452.366</v>
      </c>
      <c r="K208" s="59">
        <f t="shared" si="66"/>
        <v>2452.366</v>
      </c>
      <c r="L208" s="59">
        <f t="shared" si="66"/>
        <v>583.68600000000004</v>
      </c>
      <c r="M208" s="59">
        <f t="shared" si="50"/>
        <v>23.800933465885599</v>
      </c>
      <c r="N208" s="59">
        <f t="shared" si="51"/>
        <v>23.800933465885599</v>
      </c>
    </row>
    <row r="209" spans="1:14" ht="38.25" customHeight="1" x14ac:dyDescent="0.2">
      <c r="A209" s="185" t="s">
        <v>58</v>
      </c>
      <c r="B209" s="54" t="s">
        <v>43</v>
      </c>
      <c r="C209" s="54" t="s">
        <v>135</v>
      </c>
      <c r="D209" s="54" t="s">
        <v>74</v>
      </c>
      <c r="E209" s="52">
        <v>89</v>
      </c>
      <c r="F209" s="52">
        <v>1</v>
      </c>
      <c r="G209" s="52" t="s">
        <v>140</v>
      </c>
      <c r="H209" s="52" t="s">
        <v>649</v>
      </c>
      <c r="I209" s="66" t="s">
        <v>223</v>
      </c>
      <c r="J209" s="59">
        <f t="shared" si="66"/>
        <v>2452.366</v>
      </c>
      <c r="K209" s="59">
        <f t="shared" si="66"/>
        <v>2452.366</v>
      </c>
      <c r="L209" s="59">
        <f t="shared" si="66"/>
        <v>583.68600000000004</v>
      </c>
      <c r="M209" s="59">
        <f t="shared" si="50"/>
        <v>23.800933465885599</v>
      </c>
      <c r="N209" s="59">
        <f t="shared" si="51"/>
        <v>23.800933465885599</v>
      </c>
    </row>
    <row r="210" spans="1:14" ht="38.25" customHeight="1" x14ac:dyDescent="0.2">
      <c r="A210" s="185" t="s">
        <v>59</v>
      </c>
      <c r="B210" s="54" t="s">
        <v>43</v>
      </c>
      <c r="C210" s="54" t="s">
        <v>135</v>
      </c>
      <c r="D210" s="54" t="s">
        <v>74</v>
      </c>
      <c r="E210" s="52">
        <v>89</v>
      </c>
      <c r="F210" s="52">
        <v>1</v>
      </c>
      <c r="G210" s="52" t="s">
        <v>140</v>
      </c>
      <c r="H210" s="52" t="s">
        <v>649</v>
      </c>
      <c r="I210" s="66" t="s">
        <v>224</v>
      </c>
      <c r="J210" s="59">
        <v>2452.366</v>
      </c>
      <c r="K210" s="59">
        <v>2452.366</v>
      </c>
      <c r="L210" s="59">
        <v>583.68600000000004</v>
      </c>
      <c r="M210" s="59">
        <f t="shared" si="50"/>
        <v>23.800933465885599</v>
      </c>
      <c r="N210" s="59">
        <f t="shared" si="51"/>
        <v>23.800933465885599</v>
      </c>
    </row>
    <row r="211" spans="1:14" ht="12.75" customHeight="1" x14ac:dyDescent="0.2">
      <c r="A211" s="53" t="s">
        <v>114</v>
      </c>
      <c r="B211" s="54" t="s">
        <v>43</v>
      </c>
      <c r="C211" s="54" t="s">
        <v>16</v>
      </c>
      <c r="D211" s="54"/>
      <c r="E211" s="52"/>
      <c r="F211" s="52"/>
      <c r="G211" s="52"/>
      <c r="H211" s="52"/>
      <c r="I211" s="66"/>
      <c r="J211" s="59">
        <f>J212+J231+J218</f>
        <v>22044.282709999999</v>
      </c>
      <c r="K211" s="59">
        <f>K212+K231+K218</f>
        <v>22044.282709999999</v>
      </c>
      <c r="L211" s="59">
        <f>L212+L231+L218</f>
        <v>20038.535709999996</v>
      </c>
      <c r="M211" s="59">
        <f t="shared" si="50"/>
        <v>90.901282539394529</v>
      </c>
      <c r="N211" s="59">
        <f t="shared" si="51"/>
        <v>90.901282539394529</v>
      </c>
    </row>
    <row r="212" spans="1:14" ht="12.75" customHeight="1" x14ac:dyDescent="0.2">
      <c r="A212" s="53" t="s">
        <v>115</v>
      </c>
      <c r="B212" s="54" t="s">
        <v>43</v>
      </c>
      <c r="C212" s="54" t="s">
        <v>16</v>
      </c>
      <c r="D212" s="54" t="s">
        <v>45</v>
      </c>
      <c r="E212" s="52"/>
      <c r="F212" s="52"/>
      <c r="G212" s="52"/>
      <c r="H212" s="52"/>
      <c r="I212" s="66"/>
      <c r="J212" s="59">
        <f t="shared" ref="J212:L216" si="68">J213</f>
        <v>3627.6493100000002</v>
      </c>
      <c r="K212" s="59">
        <f t="shared" si="68"/>
        <v>3627.6493100000002</v>
      </c>
      <c r="L212" s="59">
        <f t="shared" si="68"/>
        <v>3627.6493100000002</v>
      </c>
      <c r="M212" s="59">
        <f t="shared" si="50"/>
        <v>100</v>
      </c>
      <c r="N212" s="59">
        <f t="shared" si="51"/>
        <v>100</v>
      </c>
    </row>
    <row r="213" spans="1:14" ht="51" customHeight="1" x14ac:dyDescent="0.2">
      <c r="A213" s="53" t="s">
        <v>69</v>
      </c>
      <c r="B213" s="54" t="s">
        <v>43</v>
      </c>
      <c r="C213" s="54" t="s">
        <v>16</v>
      </c>
      <c r="D213" s="54" t="s">
        <v>45</v>
      </c>
      <c r="E213" s="52" t="s">
        <v>252</v>
      </c>
      <c r="F213" s="52" t="s">
        <v>256</v>
      </c>
      <c r="G213" s="52"/>
      <c r="H213" s="52"/>
      <c r="I213" s="66"/>
      <c r="J213" s="59">
        <f t="shared" si="68"/>
        <v>3627.6493100000002</v>
      </c>
      <c r="K213" s="59">
        <f t="shared" si="68"/>
        <v>3627.6493100000002</v>
      </c>
      <c r="L213" s="59">
        <f t="shared" si="68"/>
        <v>3627.6493100000002</v>
      </c>
      <c r="M213" s="59">
        <f t="shared" si="50"/>
        <v>100</v>
      </c>
      <c r="N213" s="59">
        <f t="shared" si="51"/>
        <v>100</v>
      </c>
    </row>
    <row r="214" spans="1:14" ht="63.75" customHeight="1" x14ac:dyDescent="0.2">
      <c r="A214" s="53" t="s">
        <v>70</v>
      </c>
      <c r="B214" s="54" t="s">
        <v>43</v>
      </c>
      <c r="C214" s="54" t="s">
        <v>16</v>
      </c>
      <c r="D214" s="54" t="s">
        <v>45</v>
      </c>
      <c r="E214" s="52" t="s">
        <v>252</v>
      </c>
      <c r="F214" s="52" t="s">
        <v>7</v>
      </c>
      <c r="G214" s="52"/>
      <c r="H214" s="52"/>
      <c r="I214" s="66"/>
      <c r="J214" s="59">
        <f t="shared" si="68"/>
        <v>3627.6493100000002</v>
      </c>
      <c r="K214" s="59">
        <f t="shared" si="68"/>
        <v>3627.6493100000002</v>
      </c>
      <c r="L214" s="59">
        <f t="shared" si="68"/>
        <v>3627.6493100000002</v>
      </c>
      <c r="M214" s="59">
        <f t="shared" si="50"/>
        <v>100</v>
      </c>
      <c r="N214" s="59">
        <f t="shared" si="51"/>
        <v>100</v>
      </c>
    </row>
    <row r="215" spans="1:14" ht="25.5" customHeight="1" x14ac:dyDescent="0.2">
      <c r="A215" s="53" t="s">
        <v>116</v>
      </c>
      <c r="B215" s="54" t="s">
        <v>43</v>
      </c>
      <c r="C215" s="54" t="s">
        <v>16</v>
      </c>
      <c r="D215" s="54" t="s">
        <v>45</v>
      </c>
      <c r="E215" s="52" t="s">
        <v>252</v>
      </c>
      <c r="F215" s="52" t="s">
        <v>7</v>
      </c>
      <c r="G215" s="52" t="s">
        <v>140</v>
      </c>
      <c r="H215" s="52" t="s">
        <v>270</v>
      </c>
      <c r="I215" s="66"/>
      <c r="J215" s="59">
        <f t="shared" si="68"/>
        <v>3627.6493100000002</v>
      </c>
      <c r="K215" s="59">
        <f t="shared" si="68"/>
        <v>3627.6493100000002</v>
      </c>
      <c r="L215" s="59">
        <f t="shared" si="68"/>
        <v>3627.6493100000002</v>
      </c>
      <c r="M215" s="59">
        <f t="shared" si="50"/>
        <v>100</v>
      </c>
      <c r="N215" s="59">
        <f t="shared" si="51"/>
        <v>100</v>
      </c>
    </row>
    <row r="216" spans="1:14" ht="25.5" customHeight="1" x14ac:dyDescent="0.2">
      <c r="A216" s="53" t="s">
        <v>91</v>
      </c>
      <c r="B216" s="54" t="s">
        <v>43</v>
      </c>
      <c r="C216" s="54" t="s">
        <v>16</v>
      </c>
      <c r="D216" s="54" t="s">
        <v>45</v>
      </c>
      <c r="E216" s="52" t="s">
        <v>252</v>
      </c>
      <c r="F216" s="52" t="s">
        <v>7</v>
      </c>
      <c r="G216" s="52" t="s">
        <v>140</v>
      </c>
      <c r="H216" s="52" t="s">
        <v>270</v>
      </c>
      <c r="I216" s="66" t="s">
        <v>229</v>
      </c>
      <c r="J216" s="59">
        <f t="shared" si="68"/>
        <v>3627.6493100000002</v>
      </c>
      <c r="K216" s="59">
        <f t="shared" si="68"/>
        <v>3627.6493100000002</v>
      </c>
      <c r="L216" s="59">
        <f t="shared" si="68"/>
        <v>3627.6493100000002</v>
      </c>
      <c r="M216" s="59">
        <f t="shared" si="50"/>
        <v>100</v>
      </c>
      <c r="N216" s="59">
        <f t="shared" si="51"/>
        <v>100</v>
      </c>
    </row>
    <row r="217" spans="1:14" ht="25.5" customHeight="1" x14ac:dyDescent="0.2">
      <c r="A217" s="53" t="s">
        <v>117</v>
      </c>
      <c r="B217" s="54" t="s">
        <v>43</v>
      </c>
      <c r="C217" s="54" t="s">
        <v>16</v>
      </c>
      <c r="D217" s="54" t="s">
        <v>45</v>
      </c>
      <c r="E217" s="52" t="s">
        <v>252</v>
      </c>
      <c r="F217" s="52" t="s">
        <v>7</v>
      </c>
      <c r="G217" s="52" t="s">
        <v>140</v>
      </c>
      <c r="H217" s="52" t="s">
        <v>270</v>
      </c>
      <c r="I217" s="66" t="s">
        <v>233</v>
      </c>
      <c r="J217" s="59">
        <v>3627.6493100000002</v>
      </c>
      <c r="K217" s="59">
        <v>3627.6493100000002</v>
      </c>
      <c r="L217" s="59">
        <v>3627.6493100000002</v>
      </c>
      <c r="M217" s="59">
        <f t="shared" si="50"/>
        <v>100</v>
      </c>
      <c r="N217" s="59">
        <f t="shared" si="51"/>
        <v>100</v>
      </c>
    </row>
    <row r="218" spans="1:14" ht="12.75" customHeight="1" x14ac:dyDescent="0.2">
      <c r="A218" s="88" t="s">
        <v>118</v>
      </c>
      <c r="B218" s="54" t="s">
        <v>43</v>
      </c>
      <c r="C218" s="90" t="s">
        <v>16</v>
      </c>
      <c r="D218" s="54" t="s">
        <v>84</v>
      </c>
      <c r="E218" s="52"/>
      <c r="F218" s="52"/>
      <c r="G218" s="52"/>
      <c r="H218" s="52"/>
      <c r="I218" s="66"/>
      <c r="J218" s="59">
        <f>J219+J225</f>
        <v>3129.5554000000002</v>
      </c>
      <c r="K218" s="59">
        <f t="shared" ref="K218:L218" si="69">K219+K225</f>
        <v>3129.5554000000002</v>
      </c>
      <c r="L218" s="59">
        <f t="shared" si="69"/>
        <v>2879.7554</v>
      </c>
      <c r="M218" s="59">
        <f t="shared" si="50"/>
        <v>92.018035533098399</v>
      </c>
      <c r="N218" s="59">
        <f t="shared" si="51"/>
        <v>92.018035533098399</v>
      </c>
    </row>
    <row r="219" spans="1:14" ht="51" customHeight="1" x14ac:dyDescent="0.2">
      <c r="A219" s="53" t="s">
        <v>750</v>
      </c>
      <c r="B219" s="54" t="s">
        <v>43</v>
      </c>
      <c r="C219" s="91" t="s">
        <v>16</v>
      </c>
      <c r="D219" s="89" t="s">
        <v>84</v>
      </c>
      <c r="E219" s="52" t="s">
        <v>54</v>
      </c>
      <c r="F219" s="52" t="s">
        <v>256</v>
      </c>
      <c r="G219" s="52"/>
      <c r="H219" s="52"/>
      <c r="I219" s="66"/>
      <c r="J219" s="59">
        <f t="shared" ref="J219:L223" si="70">J220</f>
        <v>2679.7554</v>
      </c>
      <c r="K219" s="59">
        <f t="shared" si="70"/>
        <v>2679.7554</v>
      </c>
      <c r="L219" s="59">
        <f t="shared" si="70"/>
        <v>2679.7554</v>
      </c>
      <c r="M219" s="59">
        <f t="shared" si="50"/>
        <v>99.999999999999986</v>
      </c>
      <c r="N219" s="59">
        <f t="shared" si="51"/>
        <v>99.999999999999986</v>
      </c>
    </row>
    <row r="220" spans="1:14" ht="33.75" customHeight="1" x14ac:dyDescent="0.2">
      <c r="A220" s="88" t="s">
        <v>751</v>
      </c>
      <c r="B220" s="54" t="s">
        <v>43</v>
      </c>
      <c r="C220" s="91" t="s">
        <v>16</v>
      </c>
      <c r="D220" s="89" t="s">
        <v>84</v>
      </c>
      <c r="E220" s="52" t="s">
        <v>54</v>
      </c>
      <c r="F220" s="52" t="s">
        <v>7</v>
      </c>
      <c r="G220" s="52"/>
      <c r="H220" s="52"/>
      <c r="I220" s="66"/>
      <c r="J220" s="59">
        <f t="shared" si="70"/>
        <v>2679.7554</v>
      </c>
      <c r="K220" s="59">
        <f t="shared" si="70"/>
        <v>2679.7554</v>
      </c>
      <c r="L220" s="59">
        <f t="shared" si="70"/>
        <v>2679.7554</v>
      </c>
      <c r="M220" s="59">
        <f t="shared" si="50"/>
        <v>99.999999999999986</v>
      </c>
      <c r="N220" s="59">
        <f t="shared" si="51"/>
        <v>99.999999999999986</v>
      </c>
    </row>
    <row r="221" spans="1:14" ht="38.25" customHeight="1" x14ac:dyDescent="0.2">
      <c r="A221" s="88" t="s">
        <v>119</v>
      </c>
      <c r="B221" s="54" t="s">
        <v>43</v>
      </c>
      <c r="C221" s="91" t="s">
        <v>16</v>
      </c>
      <c r="D221" s="89" t="s">
        <v>84</v>
      </c>
      <c r="E221" s="52" t="s">
        <v>54</v>
      </c>
      <c r="F221" s="52" t="s">
        <v>7</v>
      </c>
      <c r="G221" s="52" t="s">
        <v>74</v>
      </c>
      <c r="H221" s="52"/>
      <c r="I221" s="66"/>
      <c r="J221" s="59">
        <f t="shared" si="70"/>
        <v>2679.7554</v>
      </c>
      <c r="K221" s="59">
        <f t="shared" si="70"/>
        <v>2679.7554</v>
      </c>
      <c r="L221" s="59">
        <f t="shared" si="70"/>
        <v>2679.7554</v>
      </c>
      <c r="M221" s="59">
        <f t="shared" si="50"/>
        <v>99.999999999999986</v>
      </c>
      <c r="N221" s="59">
        <f t="shared" si="51"/>
        <v>99.999999999999986</v>
      </c>
    </row>
    <row r="222" spans="1:14" ht="38.25" customHeight="1" x14ac:dyDescent="0.2">
      <c r="A222" s="92" t="s">
        <v>120</v>
      </c>
      <c r="B222" s="54" t="s">
        <v>43</v>
      </c>
      <c r="C222" s="91" t="s">
        <v>16</v>
      </c>
      <c r="D222" s="89" t="s">
        <v>84</v>
      </c>
      <c r="E222" s="52" t="s">
        <v>54</v>
      </c>
      <c r="F222" s="52" t="s">
        <v>7</v>
      </c>
      <c r="G222" s="52" t="s">
        <v>74</v>
      </c>
      <c r="H222" s="52" t="s">
        <v>271</v>
      </c>
      <c r="I222" s="66"/>
      <c r="J222" s="59">
        <f t="shared" si="70"/>
        <v>2679.7554</v>
      </c>
      <c r="K222" s="59">
        <f t="shared" si="70"/>
        <v>2679.7554</v>
      </c>
      <c r="L222" s="59">
        <f t="shared" si="70"/>
        <v>2679.7554</v>
      </c>
      <c r="M222" s="59">
        <f t="shared" si="50"/>
        <v>99.999999999999986</v>
      </c>
      <c r="N222" s="59">
        <f t="shared" si="51"/>
        <v>99.999999999999986</v>
      </c>
    </row>
    <row r="223" spans="1:14" ht="25.5" customHeight="1" x14ac:dyDescent="0.2">
      <c r="A223" s="88" t="s">
        <v>91</v>
      </c>
      <c r="B223" s="54" t="s">
        <v>43</v>
      </c>
      <c r="C223" s="91" t="s">
        <v>16</v>
      </c>
      <c r="D223" s="89" t="s">
        <v>84</v>
      </c>
      <c r="E223" s="52" t="s">
        <v>54</v>
      </c>
      <c r="F223" s="52" t="s">
        <v>7</v>
      </c>
      <c r="G223" s="52" t="s">
        <v>74</v>
      </c>
      <c r="H223" s="52" t="s">
        <v>271</v>
      </c>
      <c r="I223" s="66" t="s">
        <v>229</v>
      </c>
      <c r="J223" s="59">
        <f t="shared" si="70"/>
        <v>2679.7554</v>
      </c>
      <c r="K223" s="59">
        <f t="shared" si="70"/>
        <v>2679.7554</v>
      </c>
      <c r="L223" s="59">
        <f t="shared" si="70"/>
        <v>2679.7554</v>
      </c>
      <c r="M223" s="59">
        <f t="shared" si="50"/>
        <v>99.999999999999986</v>
      </c>
      <c r="N223" s="59">
        <f t="shared" si="51"/>
        <v>99.999999999999986</v>
      </c>
    </row>
    <row r="224" spans="1:14" ht="38.25" customHeight="1" x14ac:dyDescent="0.2">
      <c r="A224" s="88" t="s">
        <v>121</v>
      </c>
      <c r="B224" s="54" t="s">
        <v>43</v>
      </c>
      <c r="C224" s="91" t="s">
        <v>16</v>
      </c>
      <c r="D224" s="89" t="s">
        <v>84</v>
      </c>
      <c r="E224" s="52" t="s">
        <v>54</v>
      </c>
      <c r="F224" s="52" t="s">
        <v>7</v>
      </c>
      <c r="G224" s="52" t="s">
        <v>74</v>
      </c>
      <c r="H224" s="52" t="s">
        <v>271</v>
      </c>
      <c r="I224" s="66" t="s">
        <v>234</v>
      </c>
      <c r="J224" s="59">
        <v>2679.7554</v>
      </c>
      <c r="K224" s="59">
        <v>2679.7554</v>
      </c>
      <c r="L224" s="59">
        <v>2679.7554</v>
      </c>
      <c r="M224" s="59">
        <f t="shared" ref="M224:M280" si="71">L224*100/J224</f>
        <v>99.999999999999986</v>
      </c>
      <c r="N224" s="59">
        <f t="shared" ref="N224:N280" si="72">L224*100/K224</f>
        <v>99.999999999999986</v>
      </c>
    </row>
    <row r="225" spans="1:14" ht="38.25" customHeight="1" x14ac:dyDescent="0.2">
      <c r="A225" s="185" t="s">
        <v>88</v>
      </c>
      <c r="B225" s="54" t="s">
        <v>43</v>
      </c>
      <c r="C225" s="54" t="s">
        <v>16</v>
      </c>
      <c r="D225" s="54" t="s">
        <v>84</v>
      </c>
      <c r="E225" s="52" t="s">
        <v>99</v>
      </c>
      <c r="F225" s="52" t="s">
        <v>256</v>
      </c>
      <c r="G225" s="52"/>
      <c r="H225" s="52"/>
      <c r="I225" s="66"/>
      <c r="J225" s="59">
        <f>J227</f>
        <v>449.8</v>
      </c>
      <c r="K225" s="59">
        <f>K227</f>
        <v>449.8</v>
      </c>
      <c r="L225" s="59">
        <f>L227</f>
        <v>200</v>
      </c>
      <c r="M225" s="59">
        <f t="shared" si="71"/>
        <v>44.464206313917295</v>
      </c>
      <c r="N225" s="59">
        <f t="shared" si="72"/>
        <v>44.464206313917295</v>
      </c>
    </row>
    <row r="226" spans="1:14" ht="38.25" customHeight="1" x14ac:dyDescent="0.2">
      <c r="A226" s="185" t="s">
        <v>89</v>
      </c>
      <c r="B226" s="54" t="s">
        <v>43</v>
      </c>
      <c r="C226" s="54" t="s">
        <v>16</v>
      </c>
      <c r="D226" s="54" t="s">
        <v>84</v>
      </c>
      <c r="E226" s="52" t="s">
        <v>99</v>
      </c>
      <c r="F226" s="52" t="s">
        <v>10</v>
      </c>
      <c r="G226" s="52"/>
      <c r="H226" s="52"/>
      <c r="I226" s="66"/>
      <c r="J226" s="59">
        <f t="shared" ref="J226:K227" si="73">J228</f>
        <v>449.8</v>
      </c>
      <c r="K226" s="59">
        <f t="shared" si="73"/>
        <v>449.8</v>
      </c>
      <c r="L226" s="59">
        <f t="shared" ref="L226" si="74">L228</f>
        <v>200</v>
      </c>
      <c r="M226" s="59">
        <f t="shared" si="71"/>
        <v>44.464206313917295</v>
      </c>
      <c r="N226" s="59">
        <f t="shared" si="72"/>
        <v>44.464206313917295</v>
      </c>
    </row>
    <row r="227" spans="1:14" ht="38.25" customHeight="1" x14ac:dyDescent="0.2">
      <c r="A227" s="185" t="s">
        <v>90</v>
      </c>
      <c r="B227" s="54" t="s">
        <v>43</v>
      </c>
      <c r="C227" s="54" t="s">
        <v>16</v>
      </c>
      <c r="D227" s="54" t="s">
        <v>84</v>
      </c>
      <c r="E227" s="52" t="s">
        <v>99</v>
      </c>
      <c r="F227" s="52" t="s">
        <v>10</v>
      </c>
      <c r="G227" s="52" t="s">
        <v>45</v>
      </c>
      <c r="H227" s="52"/>
      <c r="I227" s="66"/>
      <c r="J227" s="59">
        <f t="shared" si="73"/>
        <v>449.8</v>
      </c>
      <c r="K227" s="59">
        <f t="shared" si="73"/>
        <v>449.8</v>
      </c>
      <c r="L227" s="59">
        <f t="shared" ref="L227" si="75">L229</f>
        <v>200</v>
      </c>
      <c r="M227" s="59">
        <f t="shared" si="71"/>
        <v>44.464206313917295</v>
      </c>
      <c r="N227" s="59">
        <f t="shared" si="72"/>
        <v>44.464206313917295</v>
      </c>
    </row>
    <row r="228" spans="1:14" ht="38.25" customHeight="1" x14ac:dyDescent="0.2">
      <c r="A228" s="193" t="s">
        <v>669</v>
      </c>
      <c r="B228" s="54" t="s">
        <v>43</v>
      </c>
      <c r="C228" s="54" t="s">
        <v>16</v>
      </c>
      <c r="D228" s="54" t="s">
        <v>84</v>
      </c>
      <c r="E228" s="52" t="s">
        <v>99</v>
      </c>
      <c r="F228" s="52" t="s">
        <v>10</v>
      </c>
      <c r="G228" s="52" t="s">
        <v>45</v>
      </c>
      <c r="H228" s="52" t="s">
        <v>670</v>
      </c>
      <c r="I228" s="66"/>
      <c r="J228" s="59">
        <f>J230</f>
        <v>449.8</v>
      </c>
      <c r="K228" s="59">
        <f>K230</f>
        <v>449.8</v>
      </c>
      <c r="L228" s="59">
        <f>L230</f>
        <v>200</v>
      </c>
      <c r="M228" s="59">
        <f t="shared" si="71"/>
        <v>44.464206313917295</v>
      </c>
      <c r="N228" s="59">
        <f t="shared" si="72"/>
        <v>44.464206313917295</v>
      </c>
    </row>
    <row r="229" spans="1:14" ht="38.25" customHeight="1" x14ac:dyDescent="0.2">
      <c r="A229" s="194" t="s">
        <v>91</v>
      </c>
      <c r="B229" s="54" t="s">
        <v>43</v>
      </c>
      <c r="C229" s="54" t="s">
        <v>16</v>
      </c>
      <c r="D229" s="54" t="s">
        <v>84</v>
      </c>
      <c r="E229" s="52" t="s">
        <v>99</v>
      </c>
      <c r="F229" s="52" t="s">
        <v>10</v>
      </c>
      <c r="G229" s="52" t="s">
        <v>45</v>
      </c>
      <c r="H229" s="52" t="s">
        <v>670</v>
      </c>
      <c r="I229" s="66" t="s">
        <v>229</v>
      </c>
      <c r="J229" s="59">
        <f t="shared" ref="J229:L229" si="76">J230</f>
        <v>449.8</v>
      </c>
      <c r="K229" s="59">
        <f t="shared" si="76"/>
        <v>449.8</v>
      </c>
      <c r="L229" s="59">
        <f t="shared" si="76"/>
        <v>200</v>
      </c>
      <c r="M229" s="59">
        <f t="shared" si="71"/>
        <v>44.464206313917295</v>
      </c>
      <c r="N229" s="59">
        <f t="shared" si="72"/>
        <v>44.464206313917295</v>
      </c>
    </row>
    <row r="230" spans="1:14" ht="38.25" customHeight="1" x14ac:dyDescent="0.2">
      <c r="A230" s="185" t="s">
        <v>117</v>
      </c>
      <c r="B230" s="54" t="s">
        <v>43</v>
      </c>
      <c r="C230" s="54" t="s">
        <v>16</v>
      </c>
      <c r="D230" s="54" t="s">
        <v>84</v>
      </c>
      <c r="E230" s="52" t="s">
        <v>99</v>
      </c>
      <c r="F230" s="52" t="s">
        <v>10</v>
      </c>
      <c r="G230" s="52" t="s">
        <v>45</v>
      </c>
      <c r="H230" s="52" t="s">
        <v>670</v>
      </c>
      <c r="I230" s="66" t="s">
        <v>233</v>
      </c>
      <c r="J230" s="59">
        <v>449.8</v>
      </c>
      <c r="K230" s="59">
        <v>449.8</v>
      </c>
      <c r="L230" s="59">
        <v>200</v>
      </c>
      <c r="M230" s="59">
        <f t="shared" si="71"/>
        <v>44.464206313917295</v>
      </c>
      <c r="N230" s="59">
        <f t="shared" si="72"/>
        <v>44.464206313917295</v>
      </c>
    </row>
    <row r="231" spans="1:14" ht="12.75" customHeight="1" x14ac:dyDescent="0.2">
      <c r="A231" s="53" t="s">
        <v>122</v>
      </c>
      <c r="B231" s="54" t="s">
        <v>43</v>
      </c>
      <c r="C231" s="54" t="s">
        <v>16</v>
      </c>
      <c r="D231" s="54" t="s">
        <v>54</v>
      </c>
      <c r="E231" s="52"/>
      <c r="F231" s="52"/>
      <c r="G231" s="52"/>
      <c r="H231" s="52"/>
      <c r="I231" s="66"/>
      <c r="J231" s="59">
        <f>J232+J238</f>
        <v>15287.077999999998</v>
      </c>
      <c r="K231" s="59">
        <f t="shared" ref="K231:L231" si="77">K232+K238</f>
        <v>15287.077999999998</v>
      </c>
      <c r="L231" s="59">
        <f t="shared" si="77"/>
        <v>13531.130999999999</v>
      </c>
      <c r="M231" s="59">
        <f t="shared" si="71"/>
        <v>88.513521027367034</v>
      </c>
      <c r="N231" s="59">
        <f t="shared" si="72"/>
        <v>88.513521027367034</v>
      </c>
    </row>
    <row r="232" spans="1:14" ht="51" customHeight="1" x14ac:dyDescent="0.2">
      <c r="A232" s="53" t="s">
        <v>123</v>
      </c>
      <c r="B232" s="54" t="s">
        <v>43</v>
      </c>
      <c r="C232" s="54" t="s">
        <v>16</v>
      </c>
      <c r="D232" s="54" t="s">
        <v>54</v>
      </c>
      <c r="E232" s="52" t="s">
        <v>47</v>
      </c>
      <c r="F232" s="52" t="s">
        <v>256</v>
      </c>
      <c r="G232" s="52"/>
      <c r="H232" s="52"/>
      <c r="I232" s="66"/>
      <c r="J232" s="59">
        <f t="shared" ref="J232:L234" si="78">J233</f>
        <v>3464.3</v>
      </c>
      <c r="K232" s="59">
        <f t="shared" si="78"/>
        <v>3464.3</v>
      </c>
      <c r="L232" s="59">
        <f t="shared" si="78"/>
        <v>3263.6710000000003</v>
      </c>
      <c r="M232" s="59">
        <f t="shared" si="71"/>
        <v>94.208671304448231</v>
      </c>
      <c r="N232" s="59">
        <f t="shared" si="72"/>
        <v>94.208671304448231</v>
      </c>
    </row>
    <row r="233" spans="1:14" ht="63.75" customHeight="1" x14ac:dyDescent="0.2">
      <c r="A233" s="87" t="s">
        <v>124</v>
      </c>
      <c r="B233" s="54" t="s">
        <v>43</v>
      </c>
      <c r="C233" s="54" t="s">
        <v>16</v>
      </c>
      <c r="D233" s="54" t="s">
        <v>54</v>
      </c>
      <c r="E233" s="52" t="s">
        <v>47</v>
      </c>
      <c r="F233" s="52" t="s">
        <v>256</v>
      </c>
      <c r="G233" s="52" t="s">
        <v>96</v>
      </c>
      <c r="H233" s="52"/>
      <c r="I233" s="66"/>
      <c r="J233" s="59">
        <f t="shared" si="78"/>
        <v>3464.3</v>
      </c>
      <c r="K233" s="59">
        <f t="shared" si="78"/>
        <v>3464.3</v>
      </c>
      <c r="L233" s="59">
        <f t="shared" si="78"/>
        <v>3263.6710000000003</v>
      </c>
      <c r="M233" s="59">
        <f t="shared" si="71"/>
        <v>94.208671304448231</v>
      </c>
      <c r="N233" s="59">
        <f t="shared" si="72"/>
        <v>94.208671304448231</v>
      </c>
    </row>
    <row r="234" spans="1:14" ht="321" customHeight="1" x14ac:dyDescent="0.2">
      <c r="A234" s="81" t="s">
        <v>125</v>
      </c>
      <c r="B234" s="54" t="s">
        <v>43</v>
      </c>
      <c r="C234" s="54" t="s">
        <v>16</v>
      </c>
      <c r="D234" s="54" t="s">
        <v>54</v>
      </c>
      <c r="E234" s="52" t="s">
        <v>47</v>
      </c>
      <c r="F234" s="52" t="s">
        <v>256</v>
      </c>
      <c r="G234" s="52" t="s">
        <v>96</v>
      </c>
      <c r="H234" s="52" t="s">
        <v>272</v>
      </c>
      <c r="I234" s="66"/>
      <c r="J234" s="59">
        <f t="shared" si="78"/>
        <v>3464.3</v>
      </c>
      <c r="K234" s="59">
        <f t="shared" si="78"/>
        <v>3464.3</v>
      </c>
      <c r="L234" s="59">
        <f t="shared" si="78"/>
        <v>3263.6710000000003</v>
      </c>
      <c r="M234" s="59">
        <f t="shared" si="71"/>
        <v>94.208671304448231</v>
      </c>
      <c r="N234" s="59">
        <f t="shared" si="72"/>
        <v>94.208671304448231</v>
      </c>
    </row>
    <row r="235" spans="1:14" ht="25.5" customHeight="1" x14ac:dyDescent="0.2">
      <c r="A235" s="53" t="s">
        <v>91</v>
      </c>
      <c r="B235" s="54" t="s">
        <v>43</v>
      </c>
      <c r="C235" s="54" t="s">
        <v>16</v>
      </c>
      <c r="D235" s="54" t="s">
        <v>54</v>
      </c>
      <c r="E235" s="52" t="s">
        <v>47</v>
      </c>
      <c r="F235" s="52" t="s">
        <v>256</v>
      </c>
      <c r="G235" s="52" t="s">
        <v>96</v>
      </c>
      <c r="H235" s="52" t="s">
        <v>272</v>
      </c>
      <c r="I235" s="66" t="s">
        <v>229</v>
      </c>
      <c r="J235" s="59">
        <f>J236+J237</f>
        <v>3464.3</v>
      </c>
      <c r="K235" s="59">
        <f>K236+K237</f>
        <v>3464.3</v>
      </c>
      <c r="L235" s="59">
        <f>L236+L237</f>
        <v>3263.6710000000003</v>
      </c>
      <c r="M235" s="59">
        <f t="shared" si="71"/>
        <v>94.208671304448231</v>
      </c>
      <c r="N235" s="59">
        <f t="shared" si="72"/>
        <v>94.208671304448231</v>
      </c>
    </row>
    <row r="236" spans="1:14" ht="25.5" customHeight="1" x14ac:dyDescent="0.2">
      <c r="A236" s="78" t="s">
        <v>117</v>
      </c>
      <c r="B236" s="54" t="s">
        <v>43</v>
      </c>
      <c r="C236" s="54" t="s">
        <v>16</v>
      </c>
      <c r="D236" s="54" t="s">
        <v>54</v>
      </c>
      <c r="E236" s="52" t="s">
        <v>47</v>
      </c>
      <c r="F236" s="52" t="s">
        <v>256</v>
      </c>
      <c r="G236" s="52" t="s">
        <v>96</v>
      </c>
      <c r="H236" s="52" t="s">
        <v>272</v>
      </c>
      <c r="I236" s="66" t="s">
        <v>233</v>
      </c>
      <c r="J236" s="59">
        <v>2557.5</v>
      </c>
      <c r="K236" s="59">
        <v>2557.5</v>
      </c>
      <c r="L236" s="59">
        <v>2445</v>
      </c>
      <c r="M236" s="59">
        <f t="shared" si="71"/>
        <v>95.601173020527852</v>
      </c>
      <c r="N236" s="59">
        <f t="shared" si="72"/>
        <v>95.601173020527852</v>
      </c>
    </row>
    <row r="237" spans="1:14" ht="38.25" customHeight="1" x14ac:dyDescent="0.2">
      <c r="A237" s="78" t="s">
        <v>121</v>
      </c>
      <c r="B237" s="54" t="s">
        <v>43</v>
      </c>
      <c r="C237" s="54" t="s">
        <v>16</v>
      </c>
      <c r="D237" s="54" t="s">
        <v>54</v>
      </c>
      <c r="E237" s="52" t="s">
        <v>47</v>
      </c>
      <c r="F237" s="52" t="s">
        <v>256</v>
      </c>
      <c r="G237" s="52" t="s">
        <v>96</v>
      </c>
      <c r="H237" s="52" t="s">
        <v>272</v>
      </c>
      <c r="I237" s="66" t="s">
        <v>234</v>
      </c>
      <c r="J237" s="59">
        <v>906.8</v>
      </c>
      <c r="K237" s="59">
        <v>906.8</v>
      </c>
      <c r="L237" s="59">
        <v>818.67100000000005</v>
      </c>
      <c r="M237" s="59">
        <f t="shared" si="71"/>
        <v>90.281318923687707</v>
      </c>
      <c r="N237" s="59">
        <f t="shared" si="72"/>
        <v>90.281318923687707</v>
      </c>
    </row>
    <row r="238" spans="1:14" ht="39" customHeight="1" x14ac:dyDescent="0.2">
      <c r="A238" s="189" t="s">
        <v>753</v>
      </c>
      <c r="B238" s="54" t="s">
        <v>43</v>
      </c>
      <c r="C238" s="54" t="s">
        <v>16</v>
      </c>
      <c r="D238" s="54" t="s">
        <v>54</v>
      </c>
      <c r="E238" s="52" t="s">
        <v>54</v>
      </c>
      <c r="F238" s="52" t="s">
        <v>256</v>
      </c>
      <c r="G238" s="52"/>
      <c r="H238" s="52"/>
      <c r="I238" s="66"/>
      <c r="J238" s="59">
        <f>J239</f>
        <v>11822.777999999998</v>
      </c>
      <c r="K238" s="59">
        <f t="shared" ref="K238:L238" si="79">K239</f>
        <v>11822.777999999998</v>
      </c>
      <c r="L238" s="59">
        <f t="shared" si="79"/>
        <v>10267.459999999999</v>
      </c>
      <c r="M238" s="59">
        <f t="shared" si="71"/>
        <v>86.844733107565759</v>
      </c>
      <c r="N238" s="59">
        <f t="shared" si="72"/>
        <v>86.844733107565759</v>
      </c>
    </row>
    <row r="239" spans="1:14" ht="39.75" customHeight="1" x14ac:dyDescent="0.2">
      <c r="A239" s="189" t="s">
        <v>666</v>
      </c>
      <c r="B239" s="54" t="s">
        <v>43</v>
      </c>
      <c r="C239" s="54" t="s">
        <v>16</v>
      </c>
      <c r="D239" s="54" t="s">
        <v>54</v>
      </c>
      <c r="E239" s="52" t="s">
        <v>54</v>
      </c>
      <c r="F239" s="52" t="s">
        <v>8</v>
      </c>
      <c r="G239" s="52"/>
      <c r="H239" s="52"/>
      <c r="I239" s="66"/>
      <c r="J239" s="59">
        <f>J240</f>
        <v>11822.777999999998</v>
      </c>
      <c r="K239" s="59">
        <f t="shared" ref="K239:L239" si="80">K240</f>
        <v>11822.777999999998</v>
      </c>
      <c r="L239" s="59">
        <f t="shared" si="80"/>
        <v>10267.459999999999</v>
      </c>
      <c r="M239" s="59">
        <f t="shared" si="71"/>
        <v>86.844733107565759</v>
      </c>
      <c r="N239" s="59">
        <f t="shared" si="72"/>
        <v>86.844733107565759</v>
      </c>
    </row>
    <row r="240" spans="1:14" ht="48.75" customHeight="1" x14ac:dyDescent="0.2">
      <c r="A240" s="192" t="s">
        <v>752</v>
      </c>
      <c r="B240" s="54" t="s">
        <v>43</v>
      </c>
      <c r="C240" s="54" t="s">
        <v>16</v>
      </c>
      <c r="D240" s="54" t="s">
        <v>54</v>
      </c>
      <c r="E240" s="52" t="s">
        <v>54</v>
      </c>
      <c r="F240" s="52" t="s">
        <v>8</v>
      </c>
      <c r="G240" s="52" t="s">
        <v>74</v>
      </c>
      <c r="H240" s="52"/>
      <c r="I240" s="66"/>
      <c r="J240" s="59">
        <f>J241+J244</f>
        <v>11822.777999999998</v>
      </c>
      <c r="K240" s="59">
        <f t="shared" ref="K240:L240" si="81">K241+K244</f>
        <v>11822.777999999998</v>
      </c>
      <c r="L240" s="59">
        <f t="shared" si="81"/>
        <v>10267.459999999999</v>
      </c>
      <c r="M240" s="59">
        <f t="shared" si="71"/>
        <v>86.844733107565759</v>
      </c>
      <c r="N240" s="59">
        <f t="shared" si="72"/>
        <v>86.844733107565759</v>
      </c>
    </row>
    <row r="241" spans="1:14" ht="114.75" customHeight="1" x14ac:dyDescent="0.2">
      <c r="A241" s="194" t="s">
        <v>126</v>
      </c>
      <c r="B241" s="54" t="s">
        <v>43</v>
      </c>
      <c r="C241" s="54" t="s">
        <v>16</v>
      </c>
      <c r="D241" s="54" t="s">
        <v>54</v>
      </c>
      <c r="E241" s="52" t="s">
        <v>54</v>
      </c>
      <c r="F241" s="52" t="s">
        <v>8</v>
      </c>
      <c r="G241" s="52" t="s">
        <v>74</v>
      </c>
      <c r="H241" s="52" t="s">
        <v>273</v>
      </c>
      <c r="I241" s="66"/>
      <c r="J241" s="59">
        <f t="shared" ref="J241:J242" si="82">J242</f>
        <v>8567.4599999999991</v>
      </c>
      <c r="K241" s="59">
        <f t="shared" ref="K241:L242" si="83">K242</f>
        <v>8567.4599999999991</v>
      </c>
      <c r="L241" s="59">
        <f t="shared" si="83"/>
        <v>8567.4599999999991</v>
      </c>
      <c r="M241" s="59">
        <f t="shared" si="71"/>
        <v>100</v>
      </c>
      <c r="N241" s="59">
        <f t="shared" si="72"/>
        <v>100</v>
      </c>
    </row>
    <row r="242" spans="1:14" ht="38.25" customHeight="1" x14ac:dyDescent="0.2">
      <c r="A242" s="185" t="s">
        <v>101</v>
      </c>
      <c r="B242" s="54" t="s">
        <v>43</v>
      </c>
      <c r="C242" s="54" t="s">
        <v>16</v>
      </c>
      <c r="D242" s="54" t="s">
        <v>54</v>
      </c>
      <c r="E242" s="52" t="s">
        <v>54</v>
      </c>
      <c r="F242" s="52" t="s">
        <v>8</v>
      </c>
      <c r="G242" s="52" t="s">
        <v>74</v>
      </c>
      <c r="H242" s="52" t="s">
        <v>273</v>
      </c>
      <c r="I242" s="66" t="s">
        <v>231</v>
      </c>
      <c r="J242" s="59">
        <f t="shared" si="82"/>
        <v>8567.4599999999991</v>
      </c>
      <c r="K242" s="59">
        <f t="shared" si="83"/>
        <v>8567.4599999999991</v>
      </c>
      <c r="L242" s="59">
        <f t="shared" si="83"/>
        <v>8567.4599999999991</v>
      </c>
      <c r="M242" s="59">
        <f t="shared" si="71"/>
        <v>100</v>
      </c>
      <c r="N242" s="59">
        <f t="shared" si="72"/>
        <v>100</v>
      </c>
    </row>
    <row r="243" spans="1:14" ht="12.75" customHeight="1" x14ac:dyDescent="0.2">
      <c r="A243" s="185" t="s">
        <v>102</v>
      </c>
      <c r="B243" s="54" t="s">
        <v>43</v>
      </c>
      <c r="C243" s="54" t="s">
        <v>16</v>
      </c>
      <c r="D243" s="54" t="s">
        <v>54</v>
      </c>
      <c r="E243" s="52" t="s">
        <v>54</v>
      </c>
      <c r="F243" s="52" t="s">
        <v>8</v>
      </c>
      <c r="G243" s="52" t="s">
        <v>74</v>
      </c>
      <c r="H243" s="52" t="s">
        <v>273</v>
      </c>
      <c r="I243" s="66" t="s">
        <v>232</v>
      </c>
      <c r="J243" s="59">
        <v>8567.4599999999991</v>
      </c>
      <c r="K243" s="59">
        <v>8567.4599999999991</v>
      </c>
      <c r="L243" s="59">
        <v>8567.4599999999991</v>
      </c>
      <c r="M243" s="59">
        <f t="shared" si="71"/>
        <v>100</v>
      </c>
      <c r="N243" s="59">
        <f t="shared" si="72"/>
        <v>100</v>
      </c>
    </row>
    <row r="244" spans="1:14" ht="116.25" customHeight="1" x14ac:dyDescent="0.2">
      <c r="A244" s="185" t="s">
        <v>126</v>
      </c>
      <c r="B244" s="54" t="s">
        <v>43</v>
      </c>
      <c r="C244" s="54" t="s">
        <v>16</v>
      </c>
      <c r="D244" s="54" t="s">
        <v>54</v>
      </c>
      <c r="E244" s="52" t="s">
        <v>54</v>
      </c>
      <c r="F244" s="52" t="s">
        <v>8</v>
      </c>
      <c r="G244" s="52" t="s">
        <v>74</v>
      </c>
      <c r="H244" s="52" t="s">
        <v>729</v>
      </c>
      <c r="I244" s="66"/>
      <c r="J244" s="59">
        <f t="shared" ref="J244:L245" si="84">J245</f>
        <v>3255.3180000000002</v>
      </c>
      <c r="K244" s="59">
        <f t="shared" si="84"/>
        <v>3255.3180000000002</v>
      </c>
      <c r="L244" s="59">
        <f t="shared" si="84"/>
        <v>1700</v>
      </c>
      <c r="M244" s="59">
        <f t="shared" si="71"/>
        <v>52.222240653601276</v>
      </c>
      <c r="N244" s="59">
        <f t="shared" si="72"/>
        <v>52.222240653601276</v>
      </c>
    </row>
    <row r="245" spans="1:14" ht="41.25" customHeight="1" x14ac:dyDescent="0.2">
      <c r="A245" s="185" t="s">
        <v>101</v>
      </c>
      <c r="B245" s="54" t="s">
        <v>43</v>
      </c>
      <c r="C245" s="54" t="s">
        <v>16</v>
      </c>
      <c r="D245" s="54" t="s">
        <v>54</v>
      </c>
      <c r="E245" s="52" t="s">
        <v>54</v>
      </c>
      <c r="F245" s="52" t="s">
        <v>8</v>
      </c>
      <c r="G245" s="52" t="s">
        <v>74</v>
      </c>
      <c r="H245" s="52" t="s">
        <v>729</v>
      </c>
      <c r="I245" s="66" t="s">
        <v>231</v>
      </c>
      <c r="J245" s="59">
        <f t="shared" si="84"/>
        <v>3255.3180000000002</v>
      </c>
      <c r="K245" s="59">
        <f t="shared" si="84"/>
        <v>3255.3180000000002</v>
      </c>
      <c r="L245" s="59">
        <f t="shared" si="84"/>
        <v>1700</v>
      </c>
      <c r="M245" s="59">
        <f t="shared" si="71"/>
        <v>52.222240653601276</v>
      </c>
      <c r="N245" s="59">
        <f t="shared" si="72"/>
        <v>52.222240653601276</v>
      </c>
    </row>
    <row r="246" spans="1:14" ht="17.25" customHeight="1" x14ac:dyDescent="0.2">
      <c r="A246" s="185" t="s">
        <v>102</v>
      </c>
      <c r="B246" s="54" t="s">
        <v>43</v>
      </c>
      <c r="C246" s="54" t="s">
        <v>16</v>
      </c>
      <c r="D246" s="54" t="s">
        <v>54</v>
      </c>
      <c r="E246" s="52" t="s">
        <v>54</v>
      </c>
      <c r="F246" s="52" t="s">
        <v>8</v>
      </c>
      <c r="G246" s="52" t="s">
        <v>74</v>
      </c>
      <c r="H246" s="52" t="s">
        <v>729</v>
      </c>
      <c r="I246" s="66" t="s">
        <v>232</v>
      </c>
      <c r="J246" s="59">
        <v>3255.3180000000002</v>
      </c>
      <c r="K246" s="59">
        <v>3255.3180000000002</v>
      </c>
      <c r="L246" s="59">
        <v>1700</v>
      </c>
      <c r="M246" s="59">
        <f t="shared" si="71"/>
        <v>52.222240653601276</v>
      </c>
      <c r="N246" s="59">
        <f t="shared" si="72"/>
        <v>52.222240653601276</v>
      </c>
    </row>
    <row r="247" spans="1:14" ht="12.75" customHeight="1" x14ac:dyDescent="0.2">
      <c r="A247" s="87" t="s">
        <v>127</v>
      </c>
      <c r="B247" s="54" t="s">
        <v>43</v>
      </c>
      <c r="C247" s="54" t="s">
        <v>19</v>
      </c>
      <c r="D247" s="54"/>
      <c r="E247" s="58"/>
      <c r="F247" s="58"/>
      <c r="G247" s="58"/>
      <c r="H247" s="52"/>
      <c r="I247" s="66"/>
      <c r="J247" s="59">
        <f t="shared" ref="J247:L252" si="85">J248</f>
        <v>1450</v>
      </c>
      <c r="K247" s="59">
        <f t="shared" si="85"/>
        <v>1450</v>
      </c>
      <c r="L247" s="59">
        <f t="shared" si="85"/>
        <v>1450</v>
      </c>
      <c r="M247" s="59">
        <f t="shared" si="71"/>
        <v>100</v>
      </c>
      <c r="N247" s="59">
        <f t="shared" si="72"/>
        <v>100</v>
      </c>
    </row>
    <row r="248" spans="1:14" ht="12.75" customHeight="1" x14ac:dyDescent="0.2">
      <c r="A248" s="87" t="s">
        <v>128</v>
      </c>
      <c r="B248" s="54" t="s">
        <v>43</v>
      </c>
      <c r="C248" s="54" t="s">
        <v>19</v>
      </c>
      <c r="D248" s="54" t="s">
        <v>47</v>
      </c>
      <c r="E248" s="52"/>
      <c r="F248" s="52"/>
      <c r="G248" s="52"/>
      <c r="H248" s="52"/>
      <c r="I248" s="66"/>
      <c r="J248" s="59">
        <f t="shared" si="85"/>
        <v>1450</v>
      </c>
      <c r="K248" s="59">
        <f t="shared" si="85"/>
        <v>1450</v>
      </c>
      <c r="L248" s="59">
        <f t="shared" si="85"/>
        <v>1450</v>
      </c>
      <c r="M248" s="59">
        <f t="shared" si="71"/>
        <v>100</v>
      </c>
      <c r="N248" s="59">
        <f t="shared" si="72"/>
        <v>100</v>
      </c>
    </row>
    <row r="249" spans="1:14" ht="51" customHeight="1" x14ac:dyDescent="0.2">
      <c r="A249" s="53" t="s">
        <v>69</v>
      </c>
      <c r="B249" s="54" t="s">
        <v>43</v>
      </c>
      <c r="C249" s="54" t="s">
        <v>19</v>
      </c>
      <c r="D249" s="54" t="s">
        <v>47</v>
      </c>
      <c r="E249" s="52" t="s">
        <v>252</v>
      </c>
      <c r="F249" s="52" t="s">
        <v>256</v>
      </c>
      <c r="G249" s="52"/>
      <c r="H249" s="52"/>
      <c r="I249" s="66"/>
      <c r="J249" s="59">
        <f t="shared" si="85"/>
        <v>1450</v>
      </c>
      <c r="K249" s="59">
        <f t="shared" si="85"/>
        <v>1450</v>
      </c>
      <c r="L249" s="59">
        <f t="shared" si="85"/>
        <v>1450</v>
      </c>
      <c r="M249" s="59">
        <f t="shared" si="71"/>
        <v>100</v>
      </c>
      <c r="N249" s="59">
        <f t="shared" si="72"/>
        <v>100</v>
      </c>
    </row>
    <row r="250" spans="1:14" ht="63.75" customHeight="1" x14ac:dyDescent="0.2">
      <c r="A250" s="53" t="s">
        <v>70</v>
      </c>
      <c r="B250" s="54" t="s">
        <v>43</v>
      </c>
      <c r="C250" s="54" t="s">
        <v>19</v>
      </c>
      <c r="D250" s="54" t="s">
        <v>47</v>
      </c>
      <c r="E250" s="52" t="s">
        <v>252</v>
      </c>
      <c r="F250" s="52" t="s">
        <v>7</v>
      </c>
      <c r="G250" s="52"/>
      <c r="H250" s="52"/>
      <c r="I250" s="66"/>
      <c r="J250" s="59">
        <f t="shared" si="85"/>
        <v>1450</v>
      </c>
      <c r="K250" s="59">
        <f t="shared" si="85"/>
        <v>1450</v>
      </c>
      <c r="L250" s="59">
        <f t="shared" si="85"/>
        <v>1450</v>
      </c>
      <c r="M250" s="59">
        <f t="shared" si="71"/>
        <v>100</v>
      </c>
      <c r="N250" s="59">
        <f t="shared" si="72"/>
        <v>100</v>
      </c>
    </row>
    <row r="251" spans="1:14" ht="38.25" customHeight="1" x14ac:dyDescent="0.2">
      <c r="A251" s="87" t="s">
        <v>129</v>
      </c>
      <c r="B251" s="54" t="s">
        <v>43</v>
      </c>
      <c r="C251" s="54" t="s">
        <v>19</v>
      </c>
      <c r="D251" s="54" t="s">
        <v>47</v>
      </c>
      <c r="E251" s="52" t="s">
        <v>252</v>
      </c>
      <c r="F251" s="52" t="s">
        <v>7</v>
      </c>
      <c r="G251" s="52" t="s">
        <v>140</v>
      </c>
      <c r="H251" s="52" t="s">
        <v>274</v>
      </c>
      <c r="I251" s="66"/>
      <c r="J251" s="59">
        <f t="shared" si="85"/>
        <v>1450</v>
      </c>
      <c r="K251" s="59">
        <f t="shared" si="85"/>
        <v>1450</v>
      </c>
      <c r="L251" s="59">
        <f t="shared" si="85"/>
        <v>1450</v>
      </c>
      <c r="M251" s="59">
        <f t="shared" si="71"/>
        <v>100</v>
      </c>
      <c r="N251" s="59">
        <f t="shared" si="72"/>
        <v>100</v>
      </c>
    </row>
    <row r="252" spans="1:14" ht="51" customHeight="1" x14ac:dyDescent="0.2">
      <c r="A252" s="87" t="s">
        <v>130</v>
      </c>
      <c r="B252" s="54" t="s">
        <v>43</v>
      </c>
      <c r="C252" s="54" t="s">
        <v>19</v>
      </c>
      <c r="D252" s="54" t="s">
        <v>47</v>
      </c>
      <c r="E252" s="52" t="s">
        <v>252</v>
      </c>
      <c r="F252" s="52" t="s">
        <v>7</v>
      </c>
      <c r="G252" s="52" t="s">
        <v>140</v>
      </c>
      <c r="H252" s="52" t="s">
        <v>274</v>
      </c>
      <c r="I252" s="66" t="s">
        <v>235</v>
      </c>
      <c r="J252" s="59">
        <f t="shared" si="85"/>
        <v>1450</v>
      </c>
      <c r="K252" s="59">
        <f t="shared" si="85"/>
        <v>1450</v>
      </c>
      <c r="L252" s="59">
        <f t="shared" si="85"/>
        <v>1450</v>
      </c>
      <c r="M252" s="59">
        <f t="shared" si="71"/>
        <v>100</v>
      </c>
      <c r="N252" s="59">
        <f t="shared" si="72"/>
        <v>100</v>
      </c>
    </row>
    <row r="253" spans="1:14" ht="76.5" customHeight="1" x14ac:dyDescent="0.2">
      <c r="A253" s="78" t="s">
        <v>131</v>
      </c>
      <c r="B253" s="54" t="s">
        <v>43</v>
      </c>
      <c r="C253" s="54" t="s">
        <v>19</v>
      </c>
      <c r="D253" s="54" t="s">
        <v>47</v>
      </c>
      <c r="E253" s="52" t="s">
        <v>252</v>
      </c>
      <c r="F253" s="52" t="s">
        <v>7</v>
      </c>
      <c r="G253" s="52" t="s">
        <v>140</v>
      </c>
      <c r="H253" s="52" t="s">
        <v>274</v>
      </c>
      <c r="I253" s="66" t="s">
        <v>236</v>
      </c>
      <c r="J253" s="59">
        <v>1450</v>
      </c>
      <c r="K253" s="59">
        <v>1450</v>
      </c>
      <c r="L253" s="59">
        <v>1450</v>
      </c>
      <c r="M253" s="59">
        <f t="shared" si="71"/>
        <v>100</v>
      </c>
      <c r="N253" s="59">
        <f t="shared" si="72"/>
        <v>100</v>
      </c>
    </row>
    <row r="254" spans="1:14" ht="25.5" customHeight="1" x14ac:dyDescent="0.2">
      <c r="A254" s="53" t="s">
        <v>132</v>
      </c>
      <c r="B254" s="54" t="s">
        <v>133</v>
      </c>
      <c r="C254" s="54"/>
      <c r="D254" s="54"/>
      <c r="E254" s="52"/>
      <c r="F254" s="52"/>
      <c r="G254" s="52"/>
      <c r="H254" s="52"/>
      <c r="I254" s="66"/>
      <c r="J254" s="72">
        <f>J255+J274+J302+J310+J288</f>
        <v>20705.347330000001</v>
      </c>
      <c r="K254" s="72">
        <f>K255+K274+K302+K310+K288</f>
        <v>20690.301870000003</v>
      </c>
      <c r="L254" s="72">
        <f>L255+L274+L302+L310+L288</f>
        <v>20665.153990000003</v>
      </c>
      <c r="M254" s="72">
        <f t="shared" si="71"/>
        <v>99.805879421584194</v>
      </c>
      <c r="N254" s="72">
        <f t="shared" si="72"/>
        <v>99.878455712449195</v>
      </c>
    </row>
    <row r="255" spans="1:14" ht="12.75" customHeight="1" x14ac:dyDescent="0.2">
      <c r="A255" s="53" t="s">
        <v>44</v>
      </c>
      <c r="B255" s="54" t="s">
        <v>133</v>
      </c>
      <c r="C255" s="54" t="s">
        <v>45</v>
      </c>
      <c r="D255" s="54"/>
      <c r="E255" s="52"/>
      <c r="F255" s="52"/>
      <c r="G255" s="52"/>
      <c r="H255" s="52"/>
      <c r="I255" s="66"/>
      <c r="J255" s="59">
        <f>J256</f>
        <v>7567.4373300000007</v>
      </c>
      <c r="K255" s="59">
        <f>K256</f>
        <v>7552.3918700000004</v>
      </c>
      <c r="L255" s="59">
        <f>L256</f>
        <v>7528.1835300000002</v>
      </c>
      <c r="M255" s="59">
        <f t="shared" si="71"/>
        <v>99.481280144278372</v>
      </c>
      <c r="N255" s="59">
        <f t="shared" si="72"/>
        <v>99.679461283038535</v>
      </c>
    </row>
    <row r="256" spans="1:14" ht="63.75" customHeight="1" x14ac:dyDescent="0.2">
      <c r="A256" s="53" t="s">
        <v>134</v>
      </c>
      <c r="B256" s="54" t="s">
        <v>133</v>
      </c>
      <c r="C256" s="54" t="s">
        <v>45</v>
      </c>
      <c r="D256" s="54" t="s">
        <v>135</v>
      </c>
      <c r="E256" s="52"/>
      <c r="F256" s="52"/>
      <c r="G256" s="52"/>
      <c r="H256" s="52"/>
      <c r="I256" s="66"/>
      <c r="J256" s="59">
        <f>J258</f>
        <v>7567.4373300000007</v>
      </c>
      <c r="K256" s="59">
        <f>K258</f>
        <v>7552.3918700000004</v>
      </c>
      <c r="L256" s="59">
        <f>L258</f>
        <v>7528.1835300000002</v>
      </c>
      <c r="M256" s="59">
        <f t="shared" si="71"/>
        <v>99.481280144278372</v>
      </c>
      <c r="N256" s="59">
        <f t="shared" si="72"/>
        <v>99.679461283038535</v>
      </c>
    </row>
    <row r="257" spans="1:14" ht="76.5" customHeight="1" x14ac:dyDescent="0.2">
      <c r="A257" s="53" t="s">
        <v>136</v>
      </c>
      <c r="B257" s="54" t="s">
        <v>133</v>
      </c>
      <c r="C257" s="54" t="s">
        <v>45</v>
      </c>
      <c r="D257" s="54" t="s">
        <v>135</v>
      </c>
      <c r="E257" s="52" t="s">
        <v>275</v>
      </c>
      <c r="F257" s="52" t="s">
        <v>256</v>
      </c>
      <c r="G257" s="52"/>
      <c r="H257" s="52"/>
      <c r="I257" s="66"/>
      <c r="J257" s="59">
        <f t="shared" ref="J257:L258" si="86">J258</f>
        <v>7567.4373300000007</v>
      </c>
      <c r="K257" s="59">
        <f t="shared" si="86"/>
        <v>7552.3918700000004</v>
      </c>
      <c r="L257" s="59">
        <f t="shared" si="86"/>
        <v>7528.1835300000002</v>
      </c>
      <c r="M257" s="59">
        <f t="shared" si="71"/>
        <v>99.481280144278372</v>
      </c>
      <c r="N257" s="59">
        <f t="shared" si="72"/>
        <v>99.679461283038535</v>
      </c>
    </row>
    <row r="258" spans="1:14" ht="38.25" customHeight="1" x14ac:dyDescent="0.2">
      <c r="A258" s="53" t="s">
        <v>137</v>
      </c>
      <c r="B258" s="54" t="s">
        <v>133</v>
      </c>
      <c r="C258" s="54" t="s">
        <v>45</v>
      </c>
      <c r="D258" s="54" t="s">
        <v>135</v>
      </c>
      <c r="E258" s="52" t="s">
        <v>275</v>
      </c>
      <c r="F258" s="52" t="s">
        <v>7</v>
      </c>
      <c r="G258" s="52"/>
      <c r="H258" s="52"/>
      <c r="I258" s="66"/>
      <c r="J258" s="59">
        <f t="shared" si="86"/>
        <v>7567.4373300000007</v>
      </c>
      <c r="K258" s="59">
        <f t="shared" si="86"/>
        <v>7552.3918700000004</v>
      </c>
      <c r="L258" s="59">
        <f t="shared" si="86"/>
        <v>7528.1835300000002</v>
      </c>
      <c r="M258" s="59">
        <f t="shared" si="71"/>
        <v>99.481280144278372</v>
      </c>
      <c r="N258" s="59">
        <f t="shared" si="72"/>
        <v>99.679461283038535</v>
      </c>
    </row>
    <row r="259" spans="1:14" ht="76.5" customHeight="1" x14ac:dyDescent="0.2">
      <c r="A259" s="53" t="s">
        <v>138</v>
      </c>
      <c r="B259" s="54" t="s">
        <v>133</v>
      </c>
      <c r="C259" s="54" t="s">
        <v>45</v>
      </c>
      <c r="D259" s="54" t="s">
        <v>135</v>
      </c>
      <c r="E259" s="52" t="s">
        <v>275</v>
      </c>
      <c r="F259" s="52" t="s">
        <v>7</v>
      </c>
      <c r="G259" s="52" t="s">
        <v>45</v>
      </c>
      <c r="H259" s="52"/>
      <c r="I259" s="66"/>
      <c r="J259" s="59">
        <f>J260+J263+J268+J271</f>
        <v>7567.4373300000007</v>
      </c>
      <c r="K259" s="59">
        <f>K260+K263+K268+K271</f>
        <v>7552.3918700000004</v>
      </c>
      <c r="L259" s="59">
        <f>L260+L263+L268+L271</f>
        <v>7528.1835300000002</v>
      </c>
      <c r="M259" s="59">
        <f t="shared" si="71"/>
        <v>99.481280144278372</v>
      </c>
      <c r="N259" s="59">
        <f t="shared" si="72"/>
        <v>99.679461283038535</v>
      </c>
    </row>
    <row r="260" spans="1:14" ht="38.25" customHeight="1" x14ac:dyDescent="0.2">
      <c r="A260" s="53" t="s">
        <v>139</v>
      </c>
      <c r="B260" s="54" t="s">
        <v>133</v>
      </c>
      <c r="C260" s="54" t="s">
        <v>45</v>
      </c>
      <c r="D260" s="54" t="s">
        <v>135</v>
      </c>
      <c r="E260" s="52" t="s">
        <v>275</v>
      </c>
      <c r="F260" s="52" t="s">
        <v>7</v>
      </c>
      <c r="G260" s="52" t="s">
        <v>45</v>
      </c>
      <c r="H260" s="52" t="s">
        <v>246</v>
      </c>
      <c r="I260" s="66"/>
      <c r="J260" s="59">
        <f t="shared" ref="J260:L261" si="87">J261</f>
        <v>6794.1</v>
      </c>
      <c r="K260" s="59">
        <f t="shared" si="87"/>
        <v>6869.4545399999997</v>
      </c>
      <c r="L260" s="59">
        <f t="shared" si="87"/>
        <v>6866.8495700000003</v>
      </c>
      <c r="M260" s="59">
        <f t="shared" si="71"/>
        <v>101.0707756730104</v>
      </c>
      <c r="N260" s="59">
        <f t="shared" si="72"/>
        <v>99.962078939676644</v>
      </c>
    </row>
    <row r="261" spans="1:14" ht="89.25" customHeight="1" x14ac:dyDescent="0.2">
      <c r="A261" s="53" t="s">
        <v>51</v>
      </c>
      <c r="B261" s="54" t="s">
        <v>133</v>
      </c>
      <c r="C261" s="54" t="s">
        <v>45</v>
      </c>
      <c r="D261" s="54" t="s">
        <v>135</v>
      </c>
      <c r="E261" s="52" t="s">
        <v>275</v>
      </c>
      <c r="F261" s="52" t="s">
        <v>7</v>
      </c>
      <c r="G261" s="52" t="s">
        <v>45</v>
      </c>
      <c r="H261" s="52" t="s">
        <v>246</v>
      </c>
      <c r="I261" s="66" t="s">
        <v>221</v>
      </c>
      <c r="J261" s="59">
        <f t="shared" si="87"/>
        <v>6794.1</v>
      </c>
      <c r="K261" s="59">
        <f t="shared" si="87"/>
        <v>6869.4545399999997</v>
      </c>
      <c r="L261" s="59">
        <f t="shared" si="87"/>
        <v>6866.8495700000003</v>
      </c>
      <c r="M261" s="59">
        <f t="shared" si="71"/>
        <v>101.0707756730104</v>
      </c>
      <c r="N261" s="59">
        <f t="shared" si="72"/>
        <v>99.962078939676644</v>
      </c>
    </row>
    <row r="262" spans="1:14" ht="38.25" customHeight="1" x14ac:dyDescent="0.2">
      <c r="A262" s="53" t="s">
        <v>52</v>
      </c>
      <c r="B262" s="54" t="s">
        <v>133</v>
      </c>
      <c r="C262" s="54" t="s">
        <v>45</v>
      </c>
      <c r="D262" s="54" t="s">
        <v>135</v>
      </c>
      <c r="E262" s="52" t="s">
        <v>275</v>
      </c>
      <c r="F262" s="52" t="s">
        <v>7</v>
      </c>
      <c r="G262" s="52" t="s">
        <v>45</v>
      </c>
      <c r="H262" s="52" t="s">
        <v>246</v>
      </c>
      <c r="I262" s="66" t="s">
        <v>222</v>
      </c>
      <c r="J262" s="59">
        <v>6794.1</v>
      </c>
      <c r="K262" s="59">
        <v>6869.4545399999997</v>
      </c>
      <c r="L262" s="59">
        <v>6866.8495700000003</v>
      </c>
      <c r="M262" s="59">
        <f t="shared" si="71"/>
        <v>101.0707756730104</v>
      </c>
      <c r="N262" s="59">
        <f t="shared" si="72"/>
        <v>99.962078939676644</v>
      </c>
    </row>
    <row r="263" spans="1:14" ht="25.5" customHeight="1" x14ac:dyDescent="0.2">
      <c r="A263" s="53" t="s">
        <v>65</v>
      </c>
      <c r="B263" s="54" t="s">
        <v>133</v>
      </c>
      <c r="C263" s="54" t="s">
        <v>45</v>
      </c>
      <c r="D263" s="54" t="s">
        <v>135</v>
      </c>
      <c r="E263" s="52" t="s">
        <v>275</v>
      </c>
      <c r="F263" s="52" t="s">
        <v>7</v>
      </c>
      <c r="G263" s="52" t="s">
        <v>45</v>
      </c>
      <c r="H263" s="52" t="s">
        <v>247</v>
      </c>
      <c r="I263" s="66"/>
      <c r="J263" s="59">
        <f>J266+J264</f>
        <v>531</v>
      </c>
      <c r="K263" s="59">
        <f>K266+K264</f>
        <v>440.6</v>
      </c>
      <c r="L263" s="59">
        <f>L266+L264</f>
        <v>418.99662999999998</v>
      </c>
      <c r="M263" s="59">
        <f t="shared" si="71"/>
        <v>78.907086629001881</v>
      </c>
      <c r="N263" s="59">
        <f t="shared" si="72"/>
        <v>95.096829323649558</v>
      </c>
    </row>
    <row r="264" spans="1:14" ht="89.25" customHeight="1" x14ac:dyDescent="0.2">
      <c r="A264" s="53" t="s">
        <v>51</v>
      </c>
      <c r="B264" s="54" t="s">
        <v>133</v>
      </c>
      <c r="C264" s="54" t="s">
        <v>45</v>
      </c>
      <c r="D264" s="54" t="s">
        <v>135</v>
      </c>
      <c r="E264" s="52" t="s">
        <v>275</v>
      </c>
      <c r="F264" s="52" t="s">
        <v>7</v>
      </c>
      <c r="G264" s="52" t="s">
        <v>45</v>
      </c>
      <c r="H264" s="52" t="s">
        <v>247</v>
      </c>
      <c r="I264" s="66" t="s">
        <v>221</v>
      </c>
      <c r="J264" s="59">
        <f>J265</f>
        <v>1.5</v>
      </c>
      <c r="K264" s="59">
        <f>K265</f>
        <v>1.5</v>
      </c>
      <c r="L264" s="59">
        <f>L265</f>
        <v>0</v>
      </c>
      <c r="M264" s="59">
        <f t="shared" si="71"/>
        <v>0</v>
      </c>
      <c r="N264" s="59">
        <f t="shared" si="72"/>
        <v>0</v>
      </c>
    </row>
    <row r="265" spans="1:14" ht="38.25" customHeight="1" x14ac:dyDescent="0.2">
      <c r="A265" s="53" t="s">
        <v>52</v>
      </c>
      <c r="B265" s="54" t="s">
        <v>133</v>
      </c>
      <c r="C265" s="54" t="s">
        <v>45</v>
      </c>
      <c r="D265" s="54" t="s">
        <v>135</v>
      </c>
      <c r="E265" s="52" t="s">
        <v>275</v>
      </c>
      <c r="F265" s="52" t="s">
        <v>7</v>
      </c>
      <c r="G265" s="52" t="s">
        <v>45</v>
      </c>
      <c r="H265" s="52" t="s">
        <v>247</v>
      </c>
      <c r="I265" s="66" t="s">
        <v>222</v>
      </c>
      <c r="J265" s="59">
        <v>1.5</v>
      </c>
      <c r="K265" s="59">
        <v>1.5</v>
      </c>
      <c r="L265" s="59">
        <v>0</v>
      </c>
      <c r="M265" s="59">
        <f t="shared" si="71"/>
        <v>0</v>
      </c>
      <c r="N265" s="59">
        <f t="shared" si="72"/>
        <v>0</v>
      </c>
    </row>
    <row r="266" spans="1:14" ht="38.25" customHeight="1" x14ac:dyDescent="0.2">
      <c r="A266" s="53" t="s">
        <v>58</v>
      </c>
      <c r="B266" s="54" t="s">
        <v>133</v>
      </c>
      <c r="C266" s="54" t="s">
        <v>45</v>
      </c>
      <c r="D266" s="54" t="s">
        <v>135</v>
      </c>
      <c r="E266" s="52" t="s">
        <v>275</v>
      </c>
      <c r="F266" s="52" t="s">
        <v>7</v>
      </c>
      <c r="G266" s="52" t="s">
        <v>45</v>
      </c>
      <c r="H266" s="52" t="s">
        <v>247</v>
      </c>
      <c r="I266" s="66" t="s">
        <v>223</v>
      </c>
      <c r="J266" s="59">
        <f>J267</f>
        <v>529.5</v>
      </c>
      <c r="K266" s="59">
        <f>K267</f>
        <v>439.1</v>
      </c>
      <c r="L266" s="59">
        <f>L267</f>
        <v>418.99662999999998</v>
      </c>
      <c r="M266" s="59">
        <f t="shared" si="71"/>
        <v>79.13061945231351</v>
      </c>
      <c r="N266" s="59">
        <f t="shared" si="72"/>
        <v>95.42168754270098</v>
      </c>
    </row>
    <row r="267" spans="1:14" ht="38.25" customHeight="1" x14ac:dyDescent="0.2">
      <c r="A267" s="53" t="s">
        <v>59</v>
      </c>
      <c r="B267" s="54" t="s">
        <v>133</v>
      </c>
      <c r="C267" s="54" t="s">
        <v>45</v>
      </c>
      <c r="D267" s="54" t="s">
        <v>135</v>
      </c>
      <c r="E267" s="52" t="s">
        <v>275</v>
      </c>
      <c r="F267" s="52" t="s">
        <v>7</v>
      </c>
      <c r="G267" s="52" t="s">
        <v>45</v>
      </c>
      <c r="H267" s="52" t="s">
        <v>247</v>
      </c>
      <c r="I267" s="66" t="s">
        <v>224</v>
      </c>
      <c r="J267" s="59">
        <v>529.5</v>
      </c>
      <c r="K267" s="59">
        <v>439.1</v>
      </c>
      <c r="L267" s="59">
        <v>418.99662999999998</v>
      </c>
      <c r="M267" s="59">
        <f t="shared" si="71"/>
        <v>79.13061945231351</v>
      </c>
      <c r="N267" s="59">
        <f t="shared" si="72"/>
        <v>95.42168754270098</v>
      </c>
    </row>
    <row r="268" spans="1:14" ht="38.25" customHeight="1" x14ac:dyDescent="0.2">
      <c r="A268" s="185" t="s">
        <v>635</v>
      </c>
      <c r="B268" s="54" t="s">
        <v>133</v>
      </c>
      <c r="C268" s="54" t="s">
        <v>45</v>
      </c>
      <c r="D268" s="54" t="s">
        <v>135</v>
      </c>
      <c r="E268" s="52" t="s">
        <v>275</v>
      </c>
      <c r="F268" s="52" t="s">
        <v>7</v>
      </c>
      <c r="G268" s="52" t="s">
        <v>45</v>
      </c>
      <c r="H268" s="52" t="s">
        <v>636</v>
      </c>
      <c r="I268" s="66"/>
      <c r="J268" s="59">
        <f>J269</f>
        <v>222.33732999999998</v>
      </c>
      <c r="K268" s="59">
        <f t="shared" ref="K268:L269" si="88">K269</f>
        <v>222.33732999999998</v>
      </c>
      <c r="L268" s="59">
        <f t="shared" si="88"/>
        <v>222.33732999999998</v>
      </c>
      <c r="M268" s="59">
        <f t="shared" si="71"/>
        <v>100</v>
      </c>
      <c r="N268" s="59">
        <f t="shared" si="72"/>
        <v>100</v>
      </c>
    </row>
    <row r="269" spans="1:14" ht="38.25" customHeight="1" x14ac:dyDescent="0.2">
      <c r="A269" s="185" t="s">
        <v>51</v>
      </c>
      <c r="B269" s="54" t="s">
        <v>133</v>
      </c>
      <c r="C269" s="54" t="s">
        <v>45</v>
      </c>
      <c r="D269" s="54" t="s">
        <v>135</v>
      </c>
      <c r="E269" s="52" t="s">
        <v>275</v>
      </c>
      <c r="F269" s="52" t="s">
        <v>7</v>
      </c>
      <c r="G269" s="52" t="s">
        <v>45</v>
      </c>
      <c r="H269" s="52" t="s">
        <v>636</v>
      </c>
      <c r="I269" s="66" t="s">
        <v>221</v>
      </c>
      <c r="J269" s="59">
        <f>J270</f>
        <v>222.33732999999998</v>
      </c>
      <c r="K269" s="59">
        <f t="shared" si="88"/>
        <v>222.33732999999998</v>
      </c>
      <c r="L269" s="59">
        <f t="shared" si="88"/>
        <v>222.33732999999998</v>
      </c>
      <c r="M269" s="59">
        <f t="shared" si="71"/>
        <v>100</v>
      </c>
      <c r="N269" s="59">
        <f t="shared" si="72"/>
        <v>100</v>
      </c>
    </row>
    <row r="270" spans="1:14" ht="38.25" customHeight="1" x14ac:dyDescent="0.2">
      <c r="A270" s="185" t="s">
        <v>52</v>
      </c>
      <c r="B270" s="54" t="s">
        <v>133</v>
      </c>
      <c r="C270" s="54" t="s">
        <v>45</v>
      </c>
      <c r="D270" s="54" t="s">
        <v>135</v>
      </c>
      <c r="E270" s="52" t="s">
        <v>275</v>
      </c>
      <c r="F270" s="52" t="s">
        <v>7</v>
      </c>
      <c r="G270" s="52" t="s">
        <v>45</v>
      </c>
      <c r="H270" s="52" t="s">
        <v>636</v>
      </c>
      <c r="I270" s="66" t="s">
        <v>222</v>
      </c>
      <c r="J270" s="59">
        <v>222.33732999999998</v>
      </c>
      <c r="K270" s="59">
        <v>222.33732999999998</v>
      </c>
      <c r="L270" s="59">
        <v>222.33732999999998</v>
      </c>
      <c r="M270" s="59">
        <f t="shared" si="71"/>
        <v>100</v>
      </c>
      <c r="N270" s="59">
        <f t="shared" si="72"/>
        <v>100</v>
      </c>
    </row>
    <row r="271" spans="1:14" ht="38.25" customHeight="1" x14ac:dyDescent="0.2">
      <c r="A271" s="185" t="s">
        <v>672</v>
      </c>
      <c r="B271" s="54" t="s">
        <v>133</v>
      </c>
      <c r="C271" s="54" t="s">
        <v>45</v>
      </c>
      <c r="D271" s="54" t="s">
        <v>135</v>
      </c>
      <c r="E271" s="52" t="s">
        <v>275</v>
      </c>
      <c r="F271" s="52" t="s">
        <v>7</v>
      </c>
      <c r="G271" s="52" t="s">
        <v>45</v>
      </c>
      <c r="H271" s="52" t="s">
        <v>660</v>
      </c>
      <c r="I271" s="66"/>
      <c r="J271" s="59">
        <f t="shared" ref="J271:L272" si="89">J272</f>
        <v>20</v>
      </c>
      <c r="K271" s="59">
        <f t="shared" si="89"/>
        <v>20</v>
      </c>
      <c r="L271" s="59">
        <f t="shared" si="89"/>
        <v>20</v>
      </c>
      <c r="M271" s="59">
        <f t="shared" si="71"/>
        <v>100</v>
      </c>
      <c r="N271" s="59">
        <f t="shared" si="72"/>
        <v>100</v>
      </c>
    </row>
    <row r="272" spans="1:14" ht="38.25" customHeight="1" x14ac:dyDescent="0.2">
      <c r="A272" s="185" t="s">
        <v>51</v>
      </c>
      <c r="B272" s="54" t="s">
        <v>133</v>
      </c>
      <c r="C272" s="54" t="s">
        <v>45</v>
      </c>
      <c r="D272" s="54" t="s">
        <v>135</v>
      </c>
      <c r="E272" s="52" t="s">
        <v>275</v>
      </c>
      <c r="F272" s="52" t="s">
        <v>7</v>
      </c>
      <c r="G272" s="52" t="s">
        <v>45</v>
      </c>
      <c r="H272" s="52" t="s">
        <v>660</v>
      </c>
      <c r="I272" s="66" t="s">
        <v>221</v>
      </c>
      <c r="J272" s="59">
        <f t="shared" si="89"/>
        <v>20</v>
      </c>
      <c r="K272" s="59">
        <f t="shared" si="89"/>
        <v>20</v>
      </c>
      <c r="L272" s="59">
        <f t="shared" si="89"/>
        <v>20</v>
      </c>
      <c r="M272" s="59">
        <f t="shared" si="71"/>
        <v>100</v>
      </c>
      <c r="N272" s="59">
        <f t="shared" si="72"/>
        <v>100</v>
      </c>
    </row>
    <row r="273" spans="1:14" ht="38.25" customHeight="1" x14ac:dyDescent="0.2">
      <c r="A273" s="185" t="s">
        <v>52</v>
      </c>
      <c r="B273" s="54" t="s">
        <v>133</v>
      </c>
      <c r="C273" s="54" t="s">
        <v>45</v>
      </c>
      <c r="D273" s="54" t="s">
        <v>135</v>
      </c>
      <c r="E273" s="52" t="s">
        <v>275</v>
      </c>
      <c r="F273" s="52" t="s">
        <v>7</v>
      </c>
      <c r="G273" s="52" t="s">
        <v>45</v>
      </c>
      <c r="H273" s="52" t="s">
        <v>660</v>
      </c>
      <c r="I273" s="66" t="s">
        <v>222</v>
      </c>
      <c r="J273" s="59">
        <v>20</v>
      </c>
      <c r="K273" s="59">
        <v>20</v>
      </c>
      <c r="L273" s="59">
        <v>20</v>
      </c>
      <c r="M273" s="59">
        <f t="shared" si="71"/>
        <v>100</v>
      </c>
      <c r="N273" s="59">
        <f t="shared" si="72"/>
        <v>100</v>
      </c>
    </row>
    <row r="274" spans="1:14" ht="12.75" customHeight="1" x14ac:dyDescent="0.2">
      <c r="A274" s="53" t="s">
        <v>86</v>
      </c>
      <c r="B274" s="54" t="s">
        <v>133</v>
      </c>
      <c r="C274" s="54" t="s">
        <v>54</v>
      </c>
      <c r="D274" s="54" t="s">
        <v>140</v>
      </c>
      <c r="E274" s="52"/>
      <c r="F274" s="52"/>
      <c r="G274" s="52"/>
      <c r="H274" s="52"/>
      <c r="I274" s="56"/>
      <c r="J274" s="59">
        <f>J275+J281</f>
        <v>10954.67</v>
      </c>
      <c r="K274" s="59">
        <f t="shared" ref="K274:L274" si="90">K275+K281</f>
        <v>10954.67</v>
      </c>
      <c r="L274" s="59">
        <f t="shared" si="90"/>
        <v>10954.67</v>
      </c>
      <c r="M274" s="59">
        <f t="shared" si="71"/>
        <v>100</v>
      </c>
      <c r="N274" s="59">
        <f t="shared" si="72"/>
        <v>100</v>
      </c>
    </row>
    <row r="275" spans="1:14" ht="25.5" customHeight="1" x14ac:dyDescent="0.2">
      <c r="A275" s="53" t="s">
        <v>98</v>
      </c>
      <c r="B275" s="54" t="s">
        <v>133</v>
      </c>
      <c r="C275" s="54" t="s">
        <v>54</v>
      </c>
      <c r="D275" s="54" t="s">
        <v>99</v>
      </c>
      <c r="E275" s="52"/>
      <c r="F275" s="52"/>
      <c r="G275" s="52"/>
      <c r="H275" s="52"/>
      <c r="I275" s="66"/>
      <c r="J275" s="59">
        <f>J276</f>
        <v>10934.67</v>
      </c>
      <c r="K275" s="59">
        <f t="shared" ref="K275:L275" si="91">K276</f>
        <v>10934.67</v>
      </c>
      <c r="L275" s="59">
        <f t="shared" si="91"/>
        <v>10934.67</v>
      </c>
      <c r="M275" s="59">
        <f t="shared" si="71"/>
        <v>100</v>
      </c>
      <c r="N275" s="59">
        <f t="shared" si="72"/>
        <v>100</v>
      </c>
    </row>
    <row r="276" spans="1:14" ht="63.75" customHeight="1" x14ac:dyDescent="0.2">
      <c r="A276" s="87" t="s">
        <v>142</v>
      </c>
      <c r="B276" s="54" t="s">
        <v>133</v>
      </c>
      <c r="C276" s="54" t="s">
        <v>54</v>
      </c>
      <c r="D276" s="54" t="s">
        <v>99</v>
      </c>
      <c r="E276" s="52" t="s">
        <v>80</v>
      </c>
      <c r="F276" s="52" t="s">
        <v>256</v>
      </c>
      <c r="G276" s="52"/>
      <c r="H276" s="52"/>
      <c r="I276" s="66"/>
      <c r="J276" s="59">
        <f>J277</f>
        <v>10934.67</v>
      </c>
      <c r="K276" s="59">
        <f>K277</f>
        <v>10934.67</v>
      </c>
      <c r="L276" s="59">
        <f>L277</f>
        <v>10934.67</v>
      </c>
      <c r="M276" s="59">
        <f t="shared" si="71"/>
        <v>100</v>
      </c>
      <c r="N276" s="59">
        <f t="shared" si="72"/>
        <v>100</v>
      </c>
    </row>
    <row r="277" spans="1:14" ht="51" customHeight="1" x14ac:dyDescent="0.2">
      <c r="A277" s="87" t="s">
        <v>104</v>
      </c>
      <c r="B277" s="54" t="s">
        <v>133</v>
      </c>
      <c r="C277" s="54" t="s">
        <v>54</v>
      </c>
      <c r="D277" s="54" t="s">
        <v>99</v>
      </c>
      <c r="E277" s="52" t="s">
        <v>80</v>
      </c>
      <c r="F277" s="52" t="s">
        <v>256</v>
      </c>
      <c r="G277" s="52" t="s">
        <v>84</v>
      </c>
      <c r="H277" s="52"/>
      <c r="I277" s="66"/>
      <c r="J277" s="59">
        <f>J278</f>
        <v>10934.67</v>
      </c>
      <c r="K277" s="59">
        <f t="shared" ref="K277:L277" si="92">K278</f>
        <v>10934.67</v>
      </c>
      <c r="L277" s="59">
        <f t="shared" si="92"/>
        <v>10934.67</v>
      </c>
      <c r="M277" s="59">
        <f t="shared" si="71"/>
        <v>100</v>
      </c>
      <c r="N277" s="59">
        <f t="shared" si="72"/>
        <v>100</v>
      </c>
    </row>
    <row r="278" spans="1:14" ht="287.25" customHeight="1" x14ac:dyDescent="0.2">
      <c r="A278" s="87" t="s">
        <v>143</v>
      </c>
      <c r="B278" s="54" t="s">
        <v>133</v>
      </c>
      <c r="C278" s="54" t="s">
        <v>54</v>
      </c>
      <c r="D278" s="54" t="s">
        <v>99</v>
      </c>
      <c r="E278" s="52" t="s">
        <v>80</v>
      </c>
      <c r="F278" s="52" t="s">
        <v>256</v>
      </c>
      <c r="G278" s="52" t="s">
        <v>84</v>
      </c>
      <c r="H278" s="52" t="s">
        <v>276</v>
      </c>
      <c r="I278" s="66"/>
      <c r="J278" s="59">
        <f t="shared" ref="J278:L279" si="93">J279</f>
        <v>10934.67</v>
      </c>
      <c r="K278" s="59">
        <f t="shared" si="93"/>
        <v>10934.67</v>
      </c>
      <c r="L278" s="59">
        <f t="shared" si="93"/>
        <v>10934.67</v>
      </c>
      <c r="M278" s="59">
        <f t="shared" si="71"/>
        <v>100</v>
      </c>
      <c r="N278" s="59">
        <f t="shared" si="72"/>
        <v>100</v>
      </c>
    </row>
    <row r="279" spans="1:14" ht="12.75" customHeight="1" x14ac:dyDescent="0.2">
      <c r="A279" s="53" t="s">
        <v>141</v>
      </c>
      <c r="B279" s="54" t="s">
        <v>133</v>
      </c>
      <c r="C279" s="54" t="s">
        <v>54</v>
      </c>
      <c r="D279" s="54" t="s">
        <v>99</v>
      </c>
      <c r="E279" s="52" t="s">
        <v>80</v>
      </c>
      <c r="F279" s="52" t="s">
        <v>256</v>
      </c>
      <c r="G279" s="52" t="s">
        <v>84</v>
      </c>
      <c r="H279" s="52" t="s">
        <v>276</v>
      </c>
      <c r="I279" s="66" t="s">
        <v>237</v>
      </c>
      <c r="J279" s="59">
        <f t="shared" si="93"/>
        <v>10934.67</v>
      </c>
      <c r="K279" s="59">
        <f t="shared" si="93"/>
        <v>10934.67</v>
      </c>
      <c r="L279" s="59">
        <f t="shared" si="93"/>
        <v>10934.67</v>
      </c>
      <c r="M279" s="59">
        <f t="shared" si="71"/>
        <v>100</v>
      </c>
      <c r="N279" s="59">
        <f t="shared" si="72"/>
        <v>100</v>
      </c>
    </row>
    <row r="280" spans="1:14" ht="12.75" customHeight="1" x14ac:dyDescent="0.2">
      <c r="A280" s="53" t="s">
        <v>41</v>
      </c>
      <c r="B280" s="54" t="s">
        <v>133</v>
      </c>
      <c r="C280" s="54" t="s">
        <v>54</v>
      </c>
      <c r="D280" s="54" t="s">
        <v>99</v>
      </c>
      <c r="E280" s="52" t="s">
        <v>80</v>
      </c>
      <c r="F280" s="52" t="s">
        <v>256</v>
      </c>
      <c r="G280" s="52" t="s">
        <v>84</v>
      </c>
      <c r="H280" s="52" t="s">
        <v>276</v>
      </c>
      <c r="I280" s="66" t="s">
        <v>238</v>
      </c>
      <c r="J280" s="59">
        <v>10934.67</v>
      </c>
      <c r="K280" s="59">
        <v>10934.67</v>
      </c>
      <c r="L280" s="59">
        <v>10934.67</v>
      </c>
      <c r="M280" s="59">
        <f t="shared" si="71"/>
        <v>100</v>
      </c>
      <c r="N280" s="59">
        <f t="shared" si="72"/>
        <v>100</v>
      </c>
    </row>
    <row r="281" spans="1:14" ht="26.25" customHeight="1" x14ac:dyDescent="0.2">
      <c r="A281" s="185" t="s">
        <v>106</v>
      </c>
      <c r="B281" s="54" t="s">
        <v>133</v>
      </c>
      <c r="C281" s="54" t="s">
        <v>54</v>
      </c>
      <c r="D281" s="54" t="s">
        <v>19</v>
      </c>
      <c r="E281" s="52"/>
      <c r="F281" s="52"/>
      <c r="G281" s="52"/>
      <c r="H281" s="52"/>
      <c r="I281" s="66"/>
      <c r="J281" s="59">
        <f>J282</f>
        <v>20</v>
      </c>
      <c r="K281" s="59">
        <f t="shared" ref="K281:L281" si="94">K282</f>
        <v>20</v>
      </c>
      <c r="L281" s="59">
        <f t="shared" si="94"/>
        <v>20</v>
      </c>
      <c r="M281" s="59">
        <f t="shared" ref="M281:M317" si="95">L281*100/J281</f>
        <v>100</v>
      </c>
      <c r="N281" s="59">
        <f t="shared" ref="N281:N317" si="96">L281*100/K281</f>
        <v>100</v>
      </c>
    </row>
    <row r="282" spans="1:14" ht="41.25" customHeight="1" x14ac:dyDescent="0.2">
      <c r="A282" s="189" t="s">
        <v>639</v>
      </c>
      <c r="B282" s="54" t="s">
        <v>133</v>
      </c>
      <c r="C282" s="54" t="s">
        <v>54</v>
      </c>
      <c r="D282" s="54" t="s">
        <v>19</v>
      </c>
      <c r="E282" s="52" t="s">
        <v>54</v>
      </c>
      <c r="F282" s="52" t="s">
        <v>256</v>
      </c>
      <c r="G282" s="52"/>
      <c r="H282" s="52"/>
      <c r="I282" s="66"/>
      <c r="J282" s="59">
        <f t="shared" ref="J282:L282" si="97">J284</f>
        <v>20</v>
      </c>
      <c r="K282" s="59">
        <f t="shared" si="97"/>
        <v>20</v>
      </c>
      <c r="L282" s="59">
        <f t="shared" si="97"/>
        <v>20</v>
      </c>
      <c r="M282" s="59">
        <f t="shared" si="95"/>
        <v>100</v>
      </c>
      <c r="N282" s="59">
        <f t="shared" si="96"/>
        <v>100</v>
      </c>
    </row>
    <row r="283" spans="1:14" ht="41.25" customHeight="1" x14ac:dyDescent="0.2">
      <c r="A283" s="189" t="s">
        <v>666</v>
      </c>
      <c r="B283" s="54" t="s">
        <v>133</v>
      </c>
      <c r="C283" s="54" t="s">
        <v>54</v>
      </c>
      <c r="D283" s="54" t="s">
        <v>19</v>
      </c>
      <c r="E283" s="52" t="s">
        <v>54</v>
      </c>
      <c r="F283" s="52" t="s">
        <v>8</v>
      </c>
      <c r="G283" s="52"/>
      <c r="H283" s="52"/>
      <c r="I283" s="66"/>
      <c r="J283" s="59">
        <f>J284</f>
        <v>20</v>
      </c>
      <c r="K283" s="59">
        <f t="shared" ref="K283:L284" si="98">K284</f>
        <v>20</v>
      </c>
      <c r="L283" s="59">
        <f t="shared" si="98"/>
        <v>20</v>
      </c>
      <c r="M283" s="59">
        <f t="shared" si="95"/>
        <v>100</v>
      </c>
      <c r="N283" s="59">
        <f t="shared" si="96"/>
        <v>100</v>
      </c>
    </row>
    <row r="284" spans="1:14" ht="66.75" customHeight="1" x14ac:dyDescent="0.2">
      <c r="A284" s="185" t="s">
        <v>644</v>
      </c>
      <c r="B284" s="54" t="s">
        <v>133</v>
      </c>
      <c r="C284" s="54" t="s">
        <v>54</v>
      </c>
      <c r="D284" s="54" t="s">
        <v>19</v>
      </c>
      <c r="E284" s="52" t="s">
        <v>54</v>
      </c>
      <c r="F284" s="52" t="s">
        <v>8</v>
      </c>
      <c r="G284" s="52" t="s">
        <v>45</v>
      </c>
      <c r="H284" s="52"/>
      <c r="I284" s="66"/>
      <c r="J284" s="59">
        <f>J285</f>
        <v>20</v>
      </c>
      <c r="K284" s="59">
        <f t="shared" si="98"/>
        <v>20</v>
      </c>
      <c r="L284" s="59">
        <f t="shared" si="98"/>
        <v>20</v>
      </c>
      <c r="M284" s="59">
        <f t="shared" si="95"/>
        <v>100</v>
      </c>
      <c r="N284" s="59">
        <f t="shared" si="96"/>
        <v>100</v>
      </c>
    </row>
    <row r="285" spans="1:14" ht="78.75" customHeight="1" x14ac:dyDescent="0.2">
      <c r="A285" s="185" t="s">
        <v>730</v>
      </c>
      <c r="B285" s="54" t="s">
        <v>133</v>
      </c>
      <c r="C285" s="54" t="s">
        <v>54</v>
      </c>
      <c r="D285" s="54" t="s">
        <v>19</v>
      </c>
      <c r="E285" s="52" t="s">
        <v>54</v>
      </c>
      <c r="F285" s="52" t="s">
        <v>8</v>
      </c>
      <c r="G285" s="52" t="s">
        <v>45</v>
      </c>
      <c r="H285" s="52" t="s">
        <v>731</v>
      </c>
      <c r="I285" s="66"/>
      <c r="J285" s="59">
        <f t="shared" ref="J285:L286" si="99">J286</f>
        <v>20</v>
      </c>
      <c r="K285" s="59">
        <f t="shared" si="99"/>
        <v>20</v>
      </c>
      <c r="L285" s="59">
        <f t="shared" si="99"/>
        <v>20</v>
      </c>
      <c r="M285" s="59">
        <f t="shared" si="95"/>
        <v>100</v>
      </c>
      <c r="N285" s="59">
        <f t="shared" si="96"/>
        <v>100</v>
      </c>
    </row>
    <row r="286" spans="1:14" ht="19.5" customHeight="1" x14ac:dyDescent="0.2">
      <c r="A286" s="185" t="s">
        <v>141</v>
      </c>
      <c r="B286" s="54" t="s">
        <v>133</v>
      </c>
      <c r="C286" s="54" t="s">
        <v>54</v>
      </c>
      <c r="D286" s="54" t="s">
        <v>19</v>
      </c>
      <c r="E286" s="52" t="s">
        <v>54</v>
      </c>
      <c r="F286" s="52" t="s">
        <v>8</v>
      </c>
      <c r="G286" s="52" t="s">
        <v>45</v>
      </c>
      <c r="H286" s="52" t="s">
        <v>731</v>
      </c>
      <c r="I286" s="66" t="s">
        <v>237</v>
      </c>
      <c r="J286" s="59">
        <f t="shared" si="99"/>
        <v>20</v>
      </c>
      <c r="K286" s="59">
        <f t="shared" si="99"/>
        <v>20</v>
      </c>
      <c r="L286" s="59">
        <f t="shared" si="99"/>
        <v>20</v>
      </c>
      <c r="M286" s="59">
        <f t="shared" si="95"/>
        <v>100</v>
      </c>
      <c r="N286" s="59">
        <f t="shared" si="96"/>
        <v>100</v>
      </c>
    </row>
    <row r="287" spans="1:14" ht="20.25" customHeight="1" x14ac:dyDescent="0.2">
      <c r="A287" s="185" t="s">
        <v>41</v>
      </c>
      <c r="B287" s="54" t="s">
        <v>133</v>
      </c>
      <c r="C287" s="54" t="s">
        <v>54</v>
      </c>
      <c r="D287" s="54" t="s">
        <v>19</v>
      </c>
      <c r="E287" s="52" t="s">
        <v>54</v>
      </c>
      <c r="F287" s="52" t="s">
        <v>8</v>
      </c>
      <c r="G287" s="52" t="s">
        <v>45</v>
      </c>
      <c r="H287" s="52" t="s">
        <v>731</v>
      </c>
      <c r="I287" s="66" t="s">
        <v>238</v>
      </c>
      <c r="J287" s="59">
        <v>20</v>
      </c>
      <c r="K287" s="59">
        <v>20</v>
      </c>
      <c r="L287" s="59">
        <v>20</v>
      </c>
      <c r="M287" s="59">
        <f t="shared" si="95"/>
        <v>100</v>
      </c>
      <c r="N287" s="59">
        <f t="shared" si="96"/>
        <v>100</v>
      </c>
    </row>
    <row r="288" spans="1:14" ht="22.5" customHeight="1" x14ac:dyDescent="0.2">
      <c r="A288" s="88" t="s">
        <v>108</v>
      </c>
      <c r="B288" s="61">
        <v>901</v>
      </c>
      <c r="C288" s="54" t="s">
        <v>74</v>
      </c>
      <c r="D288" s="54"/>
      <c r="E288" s="52"/>
      <c r="F288" s="52"/>
      <c r="G288" s="52"/>
      <c r="H288" s="52"/>
      <c r="I288" s="54"/>
      <c r="J288" s="59">
        <f>J289+J295</f>
        <v>2134.2400000000002</v>
      </c>
      <c r="K288" s="59">
        <f>K289+K295</f>
        <v>2134.2400000000002</v>
      </c>
      <c r="L288" s="59">
        <f>L289+L295</f>
        <v>2134.2400000000002</v>
      </c>
      <c r="M288" s="59">
        <f t="shared" si="95"/>
        <v>100</v>
      </c>
      <c r="N288" s="59">
        <f t="shared" si="96"/>
        <v>100</v>
      </c>
    </row>
    <row r="289" spans="1:14" ht="24" customHeight="1" thickBot="1" x14ac:dyDescent="0.25">
      <c r="A289" s="55" t="s">
        <v>144</v>
      </c>
      <c r="B289" s="61">
        <v>901</v>
      </c>
      <c r="C289" s="54" t="s">
        <v>74</v>
      </c>
      <c r="D289" s="54" t="s">
        <v>47</v>
      </c>
      <c r="E289" s="52"/>
      <c r="F289" s="52"/>
      <c r="G289" s="52"/>
      <c r="H289" s="52"/>
      <c r="I289" s="54"/>
      <c r="J289" s="59">
        <f>J290</f>
        <v>155.75399999999999</v>
      </c>
      <c r="K289" s="59">
        <f t="shared" ref="K289:L289" si="100">K290</f>
        <v>155.75399999999999</v>
      </c>
      <c r="L289" s="59">
        <f t="shared" si="100"/>
        <v>155.75399999999999</v>
      </c>
      <c r="M289" s="59">
        <f t="shared" si="95"/>
        <v>100</v>
      </c>
      <c r="N289" s="59">
        <f t="shared" si="96"/>
        <v>100</v>
      </c>
    </row>
    <row r="290" spans="1:14" ht="77.25" customHeight="1" thickBot="1" x14ac:dyDescent="0.25">
      <c r="A290" s="3" t="s">
        <v>727</v>
      </c>
      <c r="B290" s="61">
        <v>901</v>
      </c>
      <c r="C290" s="54" t="s">
        <v>74</v>
      </c>
      <c r="D290" s="54" t="s">
        <v>47</v>
      </c>
      <c r="E290" s="58" t="s">
        <v>277</v>
      </c>
      <c r="F290" s="58" t="s">
        <v>256</v>
      </c>
      <c r="G290" s="58"/>
      <c r="H290" s="52"/>
      <c r="I290" s="54"/>
      <c r="J290" s="59">
        <f>J291</f>
        <v>155.75399999999999</v>
      </c>
      <c r="K290" s="59">
        <f t="shared" ref="K290:L290" si="101">K291</f>
        <v>155.75399999999999</v>
      </c>
      <c r="L290" s="59">
        <f t="shared" si="101"/>
        <v>155.75399999999999</v>
      </c>
      <c r="M290" s="59">
        <f t="shared" si="95"/>
        <v>100</v>
      </c>
      <c r="N290" s="59">
        <f t="shared" si="96"/>
        <v>100</v>
      </c>
    </row>
    <row r="291" spans="1:14" ht="115.5" customHeight="1" thickBot="1" x14ac:dyDescent="0.25">
      <c r="A291" s="4" t="s">
        <v>732</v>
      </c>
      <c r="B291" s="61">
        <v>901</v>
      </c>
      <c r="C291" s="54" t="s">
        <v>74</v>
      </c>
      <c r="D291" s="54" t="s">
        <v>47</v>
      </c>
      <c r="E291" s="52" t="s">
        <v>277</v>
      </c>
      <c r="F291" s="52" t="s">
        <v>256</v>
      </c>
      <c r="G291" s="52" t="s">
        <v>84</v>
      </c>
      <c r="H291" s="52"/>
      <c r="I291" s="54"/>
      <c r="J291" s="59">
        <f t="shared" ref="J291:L293" si="102">J292</f>
        <v>155.75399999999999</v>
      </c>
      <c r="K291" s="59">
        <f t="shared" si="102"/>
        <v>155.75399999999999</v>
      </c>
      <c r="L291" s="59">
        <f t="shared" si="102"/>
        <v>155.75399999999999</v>
      </c>
      <c r="M291" s="59">
        <f t="shared" si="95"/>
        <v>100</v>
      </c>
      <c r="N291" s="59">
        <f t="shared" si="96"/>
        <v>100</v>
      </c>
    </row>
    <row r="292" spans="1:14" ht="63.75" customHeight="1" x14ac:dyDescent="0.2">
      <c r="A292" s="60" t="s">
        <v>733</v>
      </c>
      <c r="B292" s="61" t="s">
        <v>133</v>
      </c>
      <c r="C292" s="54" t="s">
        <v>74</v>
      </c>
      <c r="D292" s="54" t="s">
        <v>47</v>
      </c>
      <c r="E292" s="52" t="s">
        <v>277</v>
      </c>
      <c r="F292" s="52" t="s">
        <v>256</v>
      </c>
      <c r="G292" s="52" t="s">
        <v>84</v>
      </c>
      <c r="H292" s="52" t="s">
        <v>278</v>
      </c>
      <c r="I292" s="54"/>
      <c r="J292" s="59">
        <f t="shared" si="102"/>
        <v>155.75399999999999</v>
      </c>
      <c r="K292" s="59">
        <f t="shared" si="102"/>
        <v>155.75399999999999</v>
      </c>
      <c r="L292" s="59">
        <f t="shared" si="102"/>
        <v>155.75399999999999</v>
      </c>
      <c r="M292" s="59">
        <f t="shared" si="95"/>
        <v>100</v>
      </c>
      <c r="N292" s="59">
        <f t="shared" si="96"/>
        <v>100</v>
      </c>
    </row>
    <row r="293" spans="1:14" ht="12.75" customHeight="1" x14ac:dyDescent="0.2">
      <c r="A293" s="55" t="s">
        <v>141</v>
      </c>
      <c r="B293" s="61" t="s">
        <v>133</v>
      </c>
      <c r="C293" s="54" t="s">
        <v>74</v>
      </c>
      <c r="D293" s="54" t="s">
        <v>47</v>
      </c>
      <c r="E293" s="52" t="s">
        <v>277</v>
      </c>
      <c r="F293" s="52" t="s">
        <v>256</v>
      </c>
      <c r="G293" s="52" t="s">
        <v>84</v>
      </c>
      <c r="H293" s="52" t="s">
        <v>278</v>
      </c>
      <c r="I293" s="54" t="s">
        <v>237</v>
      </c>
      <c r="J293" s="59">
        <f t="shared" si="102"/>
        <v>155.75399999999999</v>
      </c>
      <c r="K293" s="59">
        <f t="shared" si="102"/>
        <v>155.75399999999999</v>
      </c>
      <c r="L293" s="59">
        <f t="shared" si="102"/>
        <v>155.75399999999999</v>
      </c>
      <c r="M293" s="59">
        <f t="shared" si="95"/>
        <v>100</v>
      </c>
      <c r="N293" s="59">
        <f t="shared" si="96"/>
        <v>100</v>
      </c>
    </row>
    <row r="294" spans="1:14" ht="12.75" customHeight="1" x14ac:dyDescent="0.2">
      <c r="A294" s="62" t="s">
        <v>41</v>
      </c>
      <c r="B294" s="61" t="s">
        <v>133</v>
      </c>
      <c r="C294" s="54" t="s">
        <v>74</v>
      </c>
      <c r="D294" s="54" t="s">
        <v>47</v>
      </c>
      <c r="E294" s="52" t="s">
        <v>277</v>
      </c>
      <c r="F294" s="52" t="s">
        <v>256</v>
      </c>
      <c r="G294" s="52" t="s">
        <v>84</v>
      </c>
      <c r="H294" s="52" t="s">
        <v>278</v>
      </c>
      <c r="I294" s="54" t="s">
        <v>238</v>
      </c>
      <c r="J294" s="59">
        <v>155.75399999999999</v>
      </c>
      <c r="K294" s="59">
        <v>155.75399999999999</v>
      </c>
      <c r="L294" s="59">
        <v>155.75399999999999</v>
      </c>
      <c r="M294" s="59">
        <f t="shared" si="95"/>
        <v>100</v>
      </c>
      <c r="N294" s="59">
        <f t="shared" si="96"/>
        <v>100</v>
      </c>
    </row>
    <row r="295" spans="1:14" ht="12.75" customHeight="1" x14ac:dyDescent="0.2">
      <c r="A295" s="191" t="s">
        <v>145</v>
      </c>
      <c r="B295" s="61">
        <v>901</v>
      </c>
      <c r="C295" s="54" t="s">
        <v>74</v>
      </c>
      <c r="D295" s="54" t="s">
        <v>84</v>
      </c>
      <c r="E295" s="52"/>
      <c r="F295" s="52"/>
      <c r="G295" s="52"/>
      <c r="H295" s="52"/>
      <c r="I295" s="54"/>
      <c r="J295" s="59">
        <f t="shared" ref="J295:L300" si="103">J296</f>
        <v>1978.4860000000001</v>
      </c>
      <c r="K295" s="59">
        <f t="shared" si="103"/>
        <v>1978.4860000000001</v>
      </c>
      <c r="L295" s="59">
        <f t="shared" si="103"/>
        <v>1978.4860000000001</v>
      </c>
      <c r="M295" s="59">
        <f t="shared" si="95"/>
        <v>100</v>
      </c>
      <c r="N295" s="59">
        <f t="shared" si="96"/>
        <v>100</v>
      </c>
    </row>
    <row r="296" spans="1:14" ht="51" customHeight="1" x14ac:dyDescent="0.2">
      <c r="A296" s="188" t="s">
        <v>110</v>
      </c>
      <c r="B296" s="61">
        <v>901</v>
      </c>
      <c r="C296" s="54" t="s">
        <v>74</v>
      </c>
      <c r="D296" s="54" t="s">
        <v>84</v>
      </c>
      <c r="E296" s="52" t="s">
        <v>267</v>
      </c>
      <c r="F296" s="52" t="s">
        <v>256</v>
      </c>
      <c r="G296" s="52"/>
      <c r="H296" s="52"/>
      <c r="I296" s="54"/>
      <c r="J296" s="59">
        <f t="shared" si="103"/>
        <v>1978.4860000000001</v>
      </c>
      <c r="K296" s="59">
        <f t="shared" si="103"/>
        <v>1978.4860000000001</v>
      </c>
      <c r="L296" s="59">
        <f t="shared" si="103"/>
        <v>1978.4860000000001</v>
      </c>
      <c r="M296" s="59">
        <f t="shared" si="95"/>
        <v>100</v>
      </c>
      <c r="N296" s="59">
        <f t="shared" si="96"/>
        <v>100</v>
      </c>
    </row>
    <row r="297" spans="1:14" ht="37.5" customHeight="1" x14ac:dyDescent="0.2">
      <c r="A297" s="188" t="s">
        <v>147</v>
      </c>
      <c r="B297" s="61">
        <v>901</v>
      </c>
      <c r="C297" s="54" t="s">
        <v>74</v>
      </c>
      <c r="D297" s="54" t="s">
        <v>84</v>
      </c>
      <c r="E297" s="52" t="s">
        <v>267</v>
      </c>
      <c r="F297" s="52" t="s">
        <v>8</v>
      </c>
      <c r="G297" s="52"/>
      <c r="H297" s="52"/>
      <c r="I297" s="54"/>
      <c r="J297" s="59">
        <f t="shared" si="103"/>
        <v>1978.4860000000001</v>
      </c>
      <c r="K297" s="59">
        <f t="shared" si="103"/>
        <v>1978.4860000000001</v>
      </c>
      <c r="L297" s="59">
        <f t="shared" si="103"/>
        <v>1978.4860000000001</v>
      </c>
      <c r="M297" s="59">
        <f t="shared" si="95"/>
        <v>100</v>
      </c>
      <c r="N297" s="59">
        <f t="shared" si="96"/>
        <v>100</v>
      </c>
    </row>
    <row r="298" spans="1:14" ht="43.5" customHeight="1" x14ac:dyDescent="0.2">
      <c r="A298" s="192" t="s">
        <v>651</v>
      </c>
      <c r="B298" s="61">
        <v>901</v>
      </c>
      <c r="C298" s="54" t="s">
        <v>74</v>
      </c>
      <c r="D298" s="54" t="s">
        <v>84</v>
      </c>
      <c r="E298" s="52" t="s">
        <v>267</v>
      </c>
      <c r="F298" s="52" t="s">
        <v>8</v>
      </c>
      <c r="G298" s="52" t="s">
        <v>45</v>
      </c>
      <c r="H298" s="52"/>
      <c r="I298" s="54"/>
      <c r="J298" s="59">
        <f t="shared" si="103"/>
        <v>1978.4860000000001</v>
      </c>
      <c r="K298" s="59">
        <f t="shared" si="103"/>
        <v>1978.4860000000001</v>
      </c>
      <c r="L298" s="59">
        <f t="shared" si="103"/>
        <v>1978.4860000000001</v>
      </c>
      <c r="M298" s="59">
        <f t="shared" si="95"/>
        <v>100</v>
      </c>
      <c r="N298" s="59">
        <f t="shared" si="96"/>
        <v>100</v>
      </c>
    </row>
    <row r="299" spans="1:14" ht="51" customHeight="1" x14ac:dyDescent="0.2">
      <c r="A299" s="192" t="s">
        <v>652</v>
      </c>
      <c r="B299" s="61">
        <v>901</v>
      </c>
      <c r="C299" s="54" t="s">
        <v>74</v>
      </c>
      <c r="D299" s="54" t="s">
        <v>84</v>
      </c>
      <c r="E299" s="52" t="s">
        <v>267</v>
      </c>
      <c r="F299" s="52" t="s">
        <v>8</v>
      </c>
      <c r="G299" s="52" t="s">
        <v>45</v>
      </c>
      <c r="H299" s="52" t="s">
        <v>653</v>
      </c>
      <c r="I299" s="54"/>
      <c r="J299" s="59">
        <f t="shared" si="103"/>
        <v>1978.4860000000001</v>
      </c>
      <c r="K299" s="59">
        <f t="shared" si="103"/>
        <v>1978.4860000000001</v>
      </c>
      <c r="L299" s="59">
        <f t="shared" si="103"/>
        <v>1978.4860000000001</v>
      </c>
      <c r="M299" s="59">
        <f t="shared" si="95"/>
        <v>100</v>
      </c>
      <c r="N299" s="59">
        <f t="shared" si="96"/>
        <v>100</v>
      </c>
    </row>
    <row r="300" spans="1:14" ht="12.75" customHeight="1" x14ac:dyDescent="0.2">
      <c r="A300" s="185" t="s">
        <v>141</v>
      </c>
      <c r="B300" s="61">
        <v>901</v>
      </c>
      <c r="C300" s="54" t="s">
        <v>74</v>
      </c>
      <c r="D300" s="54" t="s">
        <v>84</v>
      </c>
      <c r="E300" s="52" t="s">
        <v>267</v>
      </c>
      <c r="F300" s="52" t="s">
        <v>8</v>
      </c>
      <c r="G300" s="52" t="s">
        <v>45</v>
      </c>
      <c r="H300" s="52" t="s">
        <v>653</v>
      </c>
      <c r="I300" s="54" t="s">
        <v>237</v>
      </c>
      <c r="J300" s="59">
        <f t="shared" si="103"/>
        <v>1978.4860000000001</v>
      </c>
      <c r="K300" s="59">
        <f t="shared" si="103"/>
        <v>1978.4860000000001</v>
      </c>
      <c r="L300" s="59">
        <f t="shared" si="103"/>
        <v>1978.4860000000001</v>
      </c>
      <c r="M300" s="59">
        <f t="shared" si="95"/>
        <v>100</v>
      </c>
      <c r="N300" s="59">
        <f t="shared" si="96"/>
        <v>100</v>
      </c>
    </row>
    <row r="301" spans="1:14" ht="12.75" customHeight="1" x14ac:dyDescent="0.2">
      <c r="A301" s="185" t="s">
        <v>41</v>
      </c>
      <c r="B301" s="61">
        <v>901</v>
      </c>
      <c r="C301" s="54" t="s">
        <v>74</v>
      </c>
      <c r="D301" s="54" t="s">
        <v>84</v>
      </c>
      <c r="E301" s="52" t="s">
        <v>267</v>
      </c>
      <c r="F301" s="52" t="s">
        <v>8</v>
      </c>
      <c r="G301" s="52" t="s">
        <v>45</v>
      </c>
      <c r="H301" s="52" t="s">
        <v>653</v>
      </c>
      <c r="I301" s="54" t="s">
        <v>238</v>
      </c>
      <c r="J301" s="59">
        <v>1978.4860000000001</v>
      </c>
      <c r="K301" s="59">
        <v>1978.4860000000001</v>
      </c>
      <c r="L301" s="59">
        <v>1978.4860000000001</v>
      </c>
      <c r="M301" s="59">
        <f t="shared" si="95"/>
        <v>100</v>
      </c>
      <c r="N301" s="59">
        <f t="shared" si="96"/>
        <v>100</v>
      </c>
    </row>
    <row r="302" spans="1:14" ht="25.5" customHeight="1" x14ac:dyDescent="0.2">
      <c r="A302" s="94" t="s">
        <v>148</v>
      </c>
      <c r="B302" s="54" t="s">
        <v>133</v>
      </c>
      <c r="C302" s="54" t="s">
        <v>80</v>
      </c>
      <c r="D302" s="54"/>
      <c r="E302" s="52"/>
      <c r="F302" s="52"/>
      <c r="G302" s="52"/>
      <c r="H302" s="52"/>
      <c r="I302" s="66"/>
      <c r="J302" s="59">
        <f>J303</f>
        <v>43.3</v>
      </c>
      <c r="K302" s="59">
        <f>K303</f>
        <v>43.3</v>
      </c>
      <c r="L302" s="59">
        <f>L303</f>
        <v>42.360459999999996</v>
      </c>
      <c r="M302" s="59">
        <f t="shared" si="95"/>
        <v>97.830161662817545</v>
      </c>
      <c r="N302" s="59">
        <f t="shared" si="96"/>
        <v>97.830161662817545</v>
      </c>
    </row>
    <row r="303" spans="1:14" ht="25.5" customHeight="1" x14ac:dyDescent="0.2">
      <c r="A303" s="94" t="s">
        <v>149</v>
      </c>
      <c r="B303" s="54" t="s">
        <v>133</v>
      </c>
      <c r="C303" s="54" t="s">
        <v>80</v>
      </c>
      <c r="D303" s="54" t="s">
        <v>45</v>
      </c>
      <c r="E303" s="52"/>
      <c r="F303" s="52"/>
      <c r="G303" s="52"/>
      <c r="H303" s="52"/>
      <c r="I303" s="66"/>
      <c r="J303" s="59">
        <f>J308</f>
        <v>43.3</v>
      </c>
      <c r="K303" s="59">
        <f>K308</f>
        <v>43.3</v>
      </c>
      <c r="L303" s="59">
        <f>L308</f>
        <v>42.360459999999996</v>
      </c>
      <c r="M303" s="59">
        <f t="shared" si="95"/>
        <v>97.830161662817545</v>
      </c>
      <c r="N303" s="59">
        <f t="shared" si="96"/>
        <v>97.830161662817545</v>
      </c>
    </row>
    <row r="304" spans="1:14" ht="76.5" customHeight="1" x14ac:dyDescent="0.2">
      <c r="A304" s="53" t="s">
        <v>150</v>
      </c>
      <c r="B304" s="54" t="s">
        <v>133</v>
      </c>
      <c r="C304" s="54" t="s">
        <v>80</v>
      </c>
      <c r="D304" s="54" t="s">
        <v>45</v>
      </c>
      <c r="E304" s="52" t="s">
        <v>275</v>
      </c>
      <c r="F304" s="52" t="s">
        <v>256</v>
      </c>
      <c r="G304" s="52"/>
      <c r="H304" s="52"/>
      <c r="I304" s="66"/>
      <c r="J304" s="59">
        <f>J305</f>
        <v>43.3</v>
      </c>
      <c r="K304" s="59">
        <f>K305</f>
        <v>43.3</v>
      </c>
      <c r="L304" s="59">
        <f>L305</f>
        <v>42.360459999999996</v>
      </c>
      <c r="M304" s="59">
        <f t="shared" si="95"/>
        <v>97.830161662817545</v>
      </c>
      <c r="N304" s="59">
        <f t="shared" si="96"/>
        <v>97.830161662817545</v>
      </c>
    </row>
    <row r="305" spans="1:14" ht="51" customHeight="1" x14ac:dyDescent="0.2">
      <c r="A305" s="93" t="s">
        <v>151</v>
      </c>
      <c r="B305" s="54" t="s">
        <v>133</v>
      </c>
      <c r="C305" s="54" t="s">
        <v>80</v>
      </c>
      <c r="D305" s="54" t="s">
        <v>45</v>
      </c>
      <c r="E305" s="52" t="s">
        <v>275</v>
      </c>
      <c r="F305" s="52" t="s">
        <v>8</v>
      </c>
      <c r="G305" s="52"/>
      <c r="H305" s="52"/>
      <c r="I305" s="66"/>
      <c r="J305" s="59">
        <f>J308</f>
        <v>43.3</v>
      </c>
      <c r="K305" s="59">
        <f>K308</f>
        <v>43.3</v>
      </c>
      <c r="L305" s="59">
        <f>L308</f>
        <v>42.360459999999996</v>
      </c>
      <c r="M305" s="59">
        <f t="shared" si="95"/>
        <v>97.830161662817545</v>
      </c>
      <c r="N305" s="59">
        <f t="shared" si="96"/>
        <v>97.830161662817545</v>
      </c>
    </row>
    <row r="306" spans="1:14" ht="63.75" customHeight="1" x14ac:dyDescent="0.2">
      <c r="A306" s="53" t="s">
        <v>152</v>
      </c>
      <c r="B306" s="54" t="s">
        <v>133</v>
      </c>
      <c r="C306" s="54" t="s">
        <v>80</v>
      </c>
      <c r="D306" s="54" t="s">
        <v>45</v>
      </c>
      <c r="E306" s="52" t="s">
        <v>275</v>
      </c>
      <c r="F306" s="52" t="s">
        <v>8</v>
      </c>
      <c r="G306" s="52" t="s">
        <v>47</v>
      </c>
      <c r="H306" s="52"/>
      <c r="I306" s="66"/>
      <c r="J306" s="59">
        <f t="shared" ref="J306:L308" si="104">J307</f>
        <v>43.3</v>
      </c>
      <c r="K306" s="59">
        <f t="shared" si="104"/>
        <v>43.3</v>
      </c>
      <c r="L306" s="59">
        <f t="shared" si="104"/>
        <v>42.360459999999996</v>
      </c>
      <c r="M306" s="59">
        <f t="shared" si="95"/>
        <v>97.830161662817545</v>
      </c>
      <c r="N306" s="59">
        <f t="shared" si="96"/>
        <v>97.830161662817545</v>
      </c>
    </row>
    <row r="307" spans="1:14" ht="25.5" customHeight="1" x14ac:dyDescent="0.2">
      <c r="A307" s="87" t="s">
        <v>153</v>
      </c>
      <c r="B307" s="54" t="s">
        <v>133</v>
      </c>
      <c r="C307" s="54" t="s">
        <v>80</v>
      </c>
      <c r="D307" s="54" t="s">
        <v>45</v>
      </c>
      <c r="E307" s="52" t="s">
        <v>275</v>
      </c>
      <c r="F307" s="52" t="s">
        <v>8</v>
      </c>
      <c r="G307" s="52" t="s">
        <v>47</v>
      </c>
      <c r="H307" s="52" t="s">
        <v>279</v>
      </c>
      <c r="I307" s="66"/>
      <c r="J307" s="59">
        <f t="shared" si="104"/>
        <v>43.3</v>
      </c>
      <c r="K307" s="59">
        <f t="shared" si="104"/>
        <v>43.3</v>
      </c>
      <c r="L307" s="59">
        <f t="shared" si="104"/>
        <v>42.360459999999996</v>
      </c>
      <c r="M307" s="59">
        <f t="shared" si="95"/>
        <v>97.830161662817545</v>
      </c>
      <c r="N307" s="59">
        <f t="shared" si="96"/>
        <v>97.830161662817545</v>
      </c>
    </row>
    <row r="308" spans="1:14" ht="25.5" customHeight="1" x14ac:dyDescent="0.2">
      <c r="A308" s="94" t="s">
        <v>148</v>
      </c>
      <c r="B308" s="54" t="s">
        <v>133</v>
      </c>
      <c r="C308" s="54" t="s">
        <v>80</v>
      </c>
      <c r="D308" s="54" t="s">
        <v>45</v>
      </c>
      <c r="E308" s="52" t="s">
        <v>275</v>
      </c>
      <c r="F308" s="52" t="s">
        <v>8</v>
      </c>
      <c r="G308" s="52" t="s">
        <v>47</v>
      </c>
      <c r="H308" s="52" t="s">
        <v>279</v>
      </c>
      <c r="I308" s="66" t="s">
        <v>239</v>
      </c>
      <c r="J308" s="59">
        <f t="shared" si="104"/>
        <v>43.3</v>
      </c>
      <c r="K308" s="59">
        <f t="shared" si="104"/>
        <v>43.3</v>
      </c>
      <c r="L308" s="59">
        <f t="shared" si="104"/>
        <v>42.360459999999996</v>
      </c>
      <c r="M308" s="59">
        <f t="shared" si="95"/>
        <v>97.830161662817545</v>
      </c>
      <c r="N308" s="59">
        <f t="shared" si="96"/>
        <v>97.830161662817545</v>
      </c>
    </row>
    <row r="309" spans="1:14" ht="25.5" customHeight="1" x14ac:dyDescent="0.2">
      <c r="A309" s="87" t="s">
        <v>154</v>
      </c>
      <c r="B309" s="54" t="s">
        <v>133</v>
      </c>
      <c r="C309" s="54" t="s">
        <v>80</v>
      </c>
      <c r="D309" s="54" t="s">
        <v>45</v>
      </c>
      <c r="E309" s="52" t="s">
        <v>275</v>
      </c>
      <c r="F309" s="52" t="s">
        <v>8</v>
      </c>
      <c r="G309" s="52" t="s">
        <v>47</v>
      </c>
      <c r="H309" s="52" t="s">
        <v>279</v>
      </c>
      <c r="I309" s="66" t="s">
        <v>240</v>
      </c>
      <c r="J309" s="59">
        <v>43.3</v>
      </c>
      <c r="K309" s="59">
        <v>43.3</v>
      </c>
      <c r="L309" s="59">
        <v>42.360459999999996</v>
      </c>
      <c r="M309" s="59">
        <f t="shared" si="95"/>
        <v>97.830161662817545</v>
      </c>
      <c r="N309" s="59">
        <f t="shared" si="96"/>
        <v>97.830161662817545</v>
      </c>
    </row>
    <row r="310" spans="1:14" ht="38.25" customHeight="1" x14ac:dyDescent="0.2">
      <c r="A310" s="87" t="s">
        <v>155</v>
      </c>
      <c r="B310" s="95">
        <v>901</v>
      </c>
      <c r="C310" s="95">
        <v>14</v>
      </c>
      <c r="D310" s="95"/>
      <c r="E310" s="52"/>
      <c r="F310" s="52"/>
      <c r="G310" s="52"/>
      <c r="H310" s="52"/>
      <c r="I310" s="66"/>
      <c r="J310" s="59">
        <f>J311</f>
        <v>5.7</v>
      </c>
      <c r="K310" s="59">
        <f t="shared" ref="K310:L310" si="105">K311</f>
        <v>5.7</v>
      </c>
      <c r="L310" s="59">
        <f t="shared" si="105"/>
        <v>5.7</v>
      </c>
      <c r="M310" s="59">
        <f t="shared" si="95"/>
        <v>100</v>
      </c>
      <c r="N310" s="59">
        <f t="shared" si="96"/>
        <v>100</v>
      </c>
    </row>
    <row r="311" spans="1:14" ht="63.75" customHeight="1" x14ac:dyDescent="0.2">
      <c r="A311" s="87" t="s">
        <v>331</v>
      </c>
      <c r="B311" s="95">
        <v>901</v>
      </c>
      <c r="C311" s="95">
        <v>14</v>
      </c>
      <c r="D311" s="54" t="s">
        <v>45</v>
      </c>
      <c r="E311" s="52"/>
      <c r="F311" s="52"/>
      <c r="G311" s="52"/>
      <c r="H311" s="52"/>
      <c r="I311" s="66"/>
      <c r="J311" s="59">
        <f t="shared" ref="J311:L314" si="106">J312</f>
        <v>5.7</v>
      </c>
      <c r="K311" s="59">
        <f t="shared" si="106"/>
        <v>5.7</v>
      </c>
      <c r="L311" s="59">
        <f t="shared" si="106"/>
        <v>5.7</v>
      </c>
      <c r="M311" s="59">
        <f t="shared" si="95"/>
        <v>100</v>
      </c>
      <c r="N311" s="59">
        <f t="shared" si="96"/>
        <v>100</v>
      </c>
    </row>
    <row r="312" spans="1:14" ht="76.5" customHeight="1" x14ac:dyDescent="0.2">
      <c r="A312" s="96" t="s">
        <v>150</v>
      </c>
      <c r="B312" s="95">
        <v>901</v>
      </c>
      <c r="C312" s="95" t="s">
        <v>156</v>
      </c>
      <c r="D312" s="95" t="s">
        <v>45</v>
      </c>
      <c r="E312" s="52" t="s">
        <v>275</v>
      </c>
      <c r="F312" s="52" t="s">
        <v>256</v>
      </c>
      <c r="G312" s="52"/>
      <c r="H312" s="52"/>
      <c r="I312" s="66"/>
      <c r="J312" s="59">
        <f t="shared" si="106"/>
        <v>5.7</v>
      </c>
      <c r="K312" s="59">
        <f t="shared" si="106"/>
        <v>5.7</v>
      </c>
      <c r="L312" s="59">
        <f t="shared" si="106"/>
        <v>5.7</v>
      </c>
      <c r="M312" s="59">
        <f t="shared" si="95"/>
        <v>100</v>
      </c>
      <c r="N312" s="59">
        <f t="shared" si="96"/>
        <v>100</v>
      </c>
    </row>
    <row r="313" spans="1:14" ht="38.25" customHeight="1" x14ac:dyDescent="0.2">
      <c r="A313" s="96" t="s">
        <v>157</v>
      </c>
      <c r="B313" s="95">
        <v>901</v>
      </c>
      <c r="C313" s="95" t="s">
        <v>156</v>
      </c>
      <c r="D313" s="95" t="s">
        <v>45</v>
      </c>
      <c r="E313" s="52" t="s">
        <v>275</v>
      </c>
      <c r="F313" s="52" t="s">
        <v>9</v>
      </c>
      <c r="G313" s="52"/>
      <c r="H313" s="52"/>
      <c r="I313" s="66"/>
      <c r="J313" s="59">
        <f t="shared" si="106"/>
        <v>5.7</v>
      </c>
      <c r="K313" s="59">
        <f t="shared" si="106"/>
        <v>5.7</v>
      </c>
      <c r="L313" s="59">
        <f t="shared" si="106"/>
        <v>5.7</v>
      </c>
      <c r="M313" s="59">
        <f t="shared" si="95"/>
        <v>100</v>
      </c>
      <c r="N313" s="59">
        <f t="shared" si="96"/>
        <v>100</v>
      </c>
    </row>
    <row r="314" spans="1:14" ht="63.75" customHeight="1" x14ac:dyDescent="0.2">
      <c r="A314" s="97" t="s">
        <v>158</v>
      </c>
      <c r="B314" s="95">
        <v>901</v>
      </c>
      <c r="C314" s="95" t="s">
        <v>156</v>
      </c>
      <c r="D314" s="95" t="s">
        <v>45</v>
      </c>
      <c r="E314" s="52" t="s">
        <v>275</v>
      </c>
      <c r="F314" s="52" t="s">
        <v>9</v>
      </c>
      <c r="G314" s="52" t="s">
        <v>45</v>
      </c>
      <c r="H314" s="52"/>
      <c r="I314" s="66"/>
      <c r="J314" s="59">
        <f t="shared" si="106"/>
        <v>5.7</v>
      </c>
      <c r="K314" s="59">
        <f t="shared" si="106"/>
        <v>5.7</v>
      </c>
      <c r="L314" s="59">
        <f t="shared" si="106"/>
        <v>5.7</v>
      </c>
      <c r="M314" s="59">
        <f t="shared" si="95"/>
        <v>100</v>
      </c>
      <c r="N314" s="59">
        <f t="shared" si="96"/>
        <v>100</v>
      </c>
    </row>
    <row r="315" spans="1:14" ht="27" customHeight="1" x14ac:dyDescent="0.2">
      <c r="A315" s="87" t="s">
        <v>159</v>
      </c>
      <c r="B315" s="95">
        <v>901</v>
      </c>
      <c r="C315" s="95" t="s">
        <v>156</v>
      </c>
      <c r="D315" s="95" t="s">
        <v>45</v>
      </c>
      <c r="E315" s="52" t="s">
        <v>275</v>
      </c>
      <c r="F315" s="52" t="s">
        <v>9</v>
      </c>
      <c r="G315" s="52" t="s">
        <v>45</v>
      </c>
      <c r="H315" s="52" t="s">
        <v>280</v>
      </c>
      <c r="I315" s="66"/>
      <c r="J315" s="59">
        <f>J317</f>
        <v>5.7</v>
      </c>
      <c r="K315" s="59">
        <f>K317</f>
        <v>5.7</v>
      </c>
      <c r="L315" s="59">
        <f>L317</f>
        <v>5.7</v>
      </c>
      <c r="M315" s="59">
        <f t="shared" si="95"/>
        <v>100</v>
      </c>
      <c r="N315" s="59">
        <f t="shared" si="96"/>
        <v>100</v>
      </c>
    </row>
    <row r="316" spans="1:14" ht="12.75" customHeight="1" x14ac:dyDescent="0.2">
      <c r="A316" s="97" t="s">
        <v>141</v>
      </c>
      <c r="B316" s="95">
        <v>901</v>
      </c>
      <c r="C316" s="95">
        <v>14</v>
      </c>
      <c r="D316" s="54" t="s">
        <v>45</v>
      </c>
      <c r="E316" s="52" t="s">
        <v>275</v>
      </c>
      <c r="F316" s="52" t="s">
        <v>9</v>
      </c>
      <c r="G316" s="52" t="s">
        <v>45</v>
      </c>
      <c r="H316" s="52" t="s">
        <v>280</v>
      </c>
      <c r="I316" s="66" t="s">
        <v>237</v>
      </c>
      <c r="J316" s="59">
        <f>J317</f>
        <v>5.7</v>
      </c>
      <c r="K316" s="59">
        <f>K317</f>
        <v>5.7</v>
      </c>
      <c r="L316" s="59">
        <f>L317</f>
        <v>5.7</v>
      </c>
      <c r="M316" s="59">
        <f t="shared" si="95"/>
        <v>100</v>
      </c>
      <c r="N316" s="59">
        <f t="shared" si="96"/>
        <v>100</v>
      </c>
    </row>
    <row r="317" spans="1:14" ht="12.75" customHeight="1" x14ac:dyDescent="0.2">
      <c r="A317" s="87" t="s">
        <v>160</v>
      </c>
      <c r="B317" s="95">
        <v>901</v>
      </c>
      <c r="C317" s="95">
        <v>14</v>
      </c>
      <c r="D317" s="54" t="s">
        <v>45</v>
      </c>
      <c r="E317" s="52" t="s">
        <v>275</v>
      </c>
      <c r="F317" s="52" t="s">
        <v>9</v>
      </c>
      <c r="G317" s="52" t="s">
        <v>45</v>
      </c>
      <c r="H317" s="52" t="s">
        <v>280</v>
      </c>
      <c r="I317" s="66" t="s">
        <v>241</v>
      </c>
      <c r="J317" s="59">
        <v>5.7</v>
      </c>
      <c r="K317" s="59">
        <v>5.7</v>
      </c>
      <c r="L317" s="59">
        <v>5.7</v>
      </c>
      <c r="M317" s="59">
        <f t="shared" si="95"/>
        <v>100</v>
      </c>
      <c r="N317" s="59">
        <f t="shared" si="96"/>
        <v>100</v>
      </c>
    </row>
    <row r="318" spans="1:14" ht="25.5" customHeight="1" x14ac:dyDescent="0.2">
      <c r="A318" s="53" t="s">
        <v>162</v>
      </c>
      <c r="B318" s="54" t="s">
        <v>163</v>
      </c>
      <c r="C318" s="54"/>
      <c r="D318" s="54"/>
      <c r="E318" s="52"/>
      <c r="F318" s="52"/>
      <c r="G318" s="52"/>
      <c r="H318" s="52"/>
      <c r="I318" s="66"/>
      <c r="J318" s="72">
        <f>J319+J379+J397+J466+J522+J503</f>
        <v>428423.17081000004</v>
      </c>
      <c r="K318" s="72">
        <f>K319+K379+K397+K466+K522+K503</f>
        <v>416256.40244000003</v>
      </c>
      <c r="L318" s="72">
        <f>L319+L379+L397+L466+L522+L503</f>
        <v>413256.58470999997</v>
      </c>
      <c r="M318" s="72">
        <f t="shared" ref="M318:M383" si="107">L318*100/J318</f>
        <v>96.459905268119527</v>
      </c>
      <c r="N318" s="72">
        <f t="shared" ref="N318:N383" si="108">L318*100/K318</f>
        <v>99.279334152600214</v>
      </c>
    </row>
    <row r="319" spans="1:14" ht="12.75" customHeight="1" x14ac:dyDescent="0.2">
      <c r="A319" s="53" t="s">
        <v>44</v>
      </c>
      <c r="B319" s="54" t="s">
        <v>163</v>
      </c>
      <c r="C319" s="54" t="s">
        <v>45</v>
      </c>
      <c r="D319" s="54"/>
      <c r="E319" s="52"/>
      <c r="F319" s="52"/>
      <c r="G319" s="52"/>
      <c r="H319" s="52"/>
      <c r="I319" s="66"/>
      <c r="J319" s="59">
        <f>J320+J352</f>
        <v>30013.460019999999</v>
      </c>
      <c r="K319" s="59">
        <f>K320+K352</f>
        <v>29971.891649999998</v>
      </c>
      <c r="L319" s="59">
        <f>L320+L352</f>
        <v>29403.399100000002</v>
      </c>
      <c r="M319" s="59">
        <f t="shared" si="107"/>
        <v>97.967375572181709</v>
      </c>
      <c r="N319" s="59">
        <f t="shared" si="108"/>
        <v>98.10324768073157</v>
      </c>
    </row>
    <row r="320" spans="1:14" ht="76.5" customHeight="1" x14ac:dyDescent="0.2">
      <c r="A320" s="53" t="s">
        <v>53</v>
      </c>
      <c r="B320" s="54" t="s">
        <v>163</v>
      </c>
      <c r="C320" s="54" t="s">
        <v>45</v>
      </c>
      <c r="D320" s="54" t="s">
        <v>54</v>
      </c>
      <c r="E320" s="52"/>
      <c r="F320" s="52"/>
      <c r="G320" s="52"/>
      <c r="H320" s="52"/>
      <c r="I320" s="66"/>
      <c r="J320" s="59">
        <f>J321+J326+J334</f>
        <v>5386.9600200000004</v>
      </c>
      <c r="K320" s="59">
        <f>K321+K326+K334</f>
        <v>5355.8600200000001</v>
      </c>
      <c r="L320" s="59">
        <f>L321+L326+L334</f>
        <v>5321.1351500000001</v>
      </c>
      <c r="M320" s="59">
        <f t="shared" si="107"/>
        <v>98.778070196258852</v>
      </c>
      <c r="N320" s="59">
        <f t="shared" si="108"/>
        <v>99.351647170196202</v>
      </c>
    </row>
    <row r="321" spans="1:14" ht="51" customHeight="1" x14ac:dyDescent="0.2">
      <c r="A321" s="53" t="s">
        <v>754</v>
      </c>
      <c r="B321" s="54" t="s">
        <v>163</v>
      </c>
      <c r="C321" s="54" t="s">
        <v>45</v>
      </c>
      <c r="D321" s="54" t="s">
        <v>54</v>
      </c>
      <c r="E321" s="52" t="s">
        <v>47</v>
      </c>
      <c r="F321" s="52" t="s">
        <v>256</v>
      </c>
      <c r="G321" s="52"/>
      <c r="H321" s="52"/>
      <c r="I321" s="66"/>
      <c r="J321" s="59">
        <f t="shared" ref="J321:L324" si="109">J322</f>
        <v>272.5</v>
      </c>
      <c r="K321" s="59">
        <f t="shared" si="109"/>
        <v>272.5</v>
      </c>
      <c r="L321" s="59">
        <f t="shared" si="109"/>
        <v>272.5</v>
      </c>
      <c r="M321" s="59">
        <f t="shared" si="107"/>
        <v>100</v>
      </c>
      <c r="N321" s="59">
        <f t="shared" si="108"/>
        <v>100</v>
      </c>
    </row>
    <row r="322" spans="1:14" ht="63.75" customHeight="1" x14ac:dyDescent="0.2">
      <c r="A322" s="87" t="s">
        <v>164</v>
      </c>
      <c r="B322" s="54" t="s">
        <v>163</v>
      </c>
      <c r="C322" s="54" t="s">
        <v>45</v>
      </c>
      <c r="D322" s="54" t="s">
        <v>54</v>
      </c>
      <c r="E322" s="52" t="s">
        <v>47</v>
      </c>
      <c r="F322" s="52" t="s">
        <v>256</v>
      </c>
      <c r="G322" s="52" t="s">
        <v>96</v>
      </c>
      <c r="H322" s="52"/>
      <c r="I322" s="66"/>
      <c r="J322" s="59">
        <f t="shared" si="109"/>
        <v>272.5</v>
      </c>
      <c r="K322" s="59">
        <f t="shared" si="109"/>
        <v>272.5</v>
      </c>
      <c r="L322" s="59">
        <f t="shared" si="109"/>
        <v>272.5</v>
      </c>
      <c r="M322" s="59">
        <f t="shared" si="107"/>
        <v>100</v>
      </c>
      <c r="N322" s="59">
        <f t="shared" si="108"/>
        <v>100</v>
      </c>
    </row>
    <row r="323" spans="1:14" ht="102" customHeight="1" x14ac:dyDescent="0.2">
      <c r="A323" s="76" t="s">
        <v>165</v>
      </c>
      <c r="B323" s="54" t="s">
        <v>163</v>
      </c>
      <c r="C323" s="54" t="s">
        <v>45</v>
      </c>
      <c r="D323" s="54" t="s">
        <v>54</v>
      </c>
      <c r="E323" s="52" t="s">
        <v>47</v>
      </c>
      <c r="F323" s="52" t="s">
        <v>256</v>
      </c>
      <c r="G323" s="52" t="s">
        <v>96</v>
      </c>
      <c r="H323" s="52" t="s">
        <v>281</v>
      </c>
      <c r="I323" s="66"/>
      <c r="J323" s="59">
        <f t="shared" si="109"/>
        <v>272.5</v>
      </c>
      <c r="K323" s="59">
        <f t="shared" si="109"/>
        <v>272.5</v>
      </c>
      <c r="L323" s="59">
        <f t="shared" si="109"/>
        <v>272.5</v>
      </c>
      <c r="M323" s="59">
        <f t="shared" si="107"/>
        <v>100</v>
      </c>
      <c r="N323" s="59">
        <f t="shared" si="108"/>
        <v>100</v>
      </c>
    </row>
    <row r="324" spans="1:14" ht="89.25" customHeight="1" x14ac:dyDescent="0.2">
      <c r="A324" s="53" t="s">
        <v>51</v>
      </c>
      <c r="B324" s="54" t="s">
        <v>163</v>
      </c>
      <c r="C324" s="54" t="s">
        <v>45</v>
      </c>
      <c r="D324" s="54" t="s">
        <v>54</v>
      </c>
      <c r="E324" s="52" t="s">
        <v>47</v>
      </c>
      <c r="F324" s="52" t="s">
        <v>256</v>
      </c>
      <c r="G324" s="52" t="s">
        <v>96</v>
      </c>
      <c r="H324" s="52" t="s">
        <v>281</v>
      </c>
      <c r="I324" s="66" t="s">
        <v>221</v>
      </c>
      <c r="J324" s="59">
        <f t="shared" si="109"/>
        <v>272.5</v>
      </c>
      <c r="K324" s="59">
        <f t="shared" si="109"/>
        <v>272.5</v>
      </c>
      <c r="L324" s="59">
        <f t="shared" si="109"/>
        <v>272.5</v>
      </c>
      <c r="M324" s="59">
        <f t="shared" si="107"/>
        <v>100</v>
      </c>
      <c r="N324" s="59">
        <f t="shared" si="108"/>
        <v>100</v>
      </c>
    </row>
    <row r="325" spans="1:14" ht="38.25" customHeight="1" x14ac:dyDescent="0.2">
      <c r="A325" s="53" t="s">
        <v>52</v>
      </c>
      <c r="B325" s="54" t="s">
        <v>163</v>
      </c>
      <c r="C325" s="54" t="s">
        <v>45</v>
      </c>
      <c r="D325" s="54" t="s">
        <v>54</v>
      </c>
      <c r="E325" s="52" t="s">
        <v>47</v>
      </c>
      <c r="F325" s="52" t="s">
        <v>256</v>
      </c>
      <c r="G325" s="52" t="s">
        <v>96</v>
      </c>
      <c r="H325" s="52" t="s">
        <v>281</v>
      </c>
      <c r="I325" s="66" t="s">
        <v>222</v>
      </c>
      <c r="J325" s="59">
        <v>272.5</v>
      </c>
      <c r="K325" s="59">
        <v>272.5</v>
      </c>
      <c r="L325" s="59">
        <v>272.5</v>
      </c>
      <c r="M325" s="59">
        <f t="shared" si="107"/>
        <v>100</v>
      </c>
      <c r="N325" s="59">
        <f t="shared" si="108"/>
        <v>100</v>
      </c>
    </row>
    <row r="326" spans="1:14" ht="51" customHeight="1" x14ac:dyDescent="0.2">
      <c r="A326" s="189" t="s">
        <v>753</v>
      </c>
      <c r="B326" s="54" t="s">
        <v>163</v>
      </c>
      <c r="C326" s="89" t="s">
        <v>45</v>
      </c>
      <c r="D326" s="89" t="s">
        <v>54</v>
      </c>
      <c r="E326" s="52" t="s">
        <v>54</v>
      </c>
      <c r="F326" s="52" t="s">
        <v>256</v>
      </c>
      <c r="G326" s="52"/>
      <c r="H326" s="52"/>
      <c r="I326" s="66"/>
      <c r="J326" s="59">
        <f t="shared" ref="J326:L328" si="110">J327</f>
        <v>74.355699999999999</v>
      </c>
      <c r="K326" s="59">
        <f t="shared" si="110"/>
        <v>74.355699999999999</v>
      </c>
      <c r="L326" s="59">
        <f t="shared" si="110"/>
        <v>74.355699999999999</v>
      </c>
      <c r="M326" s="59">
        <f t="shared" si="107"/>
        <v>100</v>
      </c>
      <c r="N326" s="59">
        <f t="shared" si="108"/>
        <v>100</v>
      </c>
    </row>
    <row r="327" spans="1:14" ht="42.75" customHeight="1" x14ac:dyDescent="0.2">
      <c r="A327" s="189" t="s">
        <v>666</v>
      </c>
      <c r="B327" s="54" t="s">
        <v>163</v>
      </c>
      <c r="C327" s="89" t="s">
        <v>45</v>
      </c>
      <c r="D327" s="89" t="s">
        <v>54</v>
      </c>
      <c r="E327" s="52" t="s">
        <v>54</v>
      </c>
      <c r="F327" s="52" t="s">
        <v>8</v>
      </c>
      <c r="G327" s="52"/>
      <c r="H327" s="52"/>
      <c r="I327" s="66"/>
      <c r="J327" s="59">
        <f t="shared" si="110"/>
        <v>74.355699999999999</v>
      </c>
      <c r="K327" s="59">
        <f t="shared" si="110"/>
        <v>74.355699999999999</v>
      </c>
      <c r="L327" s="59">
        <f t="shared" si="110"/>
        <v>74.355699999999999</v>
      </c>
      <c r="M327" s="59">
        <f t="shared" si="107"/>
        <v>100</v>
      </c>
      <c r="N327" s="59">
        <f t="shared" si="108"/>
        <v>100</v>
      </c>
    </row>
    <row r="328" spans="1:14" ht="42" customHeight="1" x14ac:dyDescent="0.2">
      <c r="A328" s="192" t="s">
        <v>671</v>
      </c>
      <c r="B328" s="54" t="s">
        <v>163</v>
      </c>
      <c r="C328" s="89" t="s">
        <v>45</v>
      </c>
      <c r="D328" s="89" t="s">
        <v>54</v>
      </c>
      <c r="E328" s="52" t="s">
        <v>54</v>
      </c>
      <c r="F328" s="52" t="s">
        <v>8</v>
      </c>
      <c r="G328" s="52" t="s">
        <v>74</v>
      </c>
      <c r="H328" s="52"/>
      <c r="I328" s="66"/>
      <c r="J328" s="59">
        <f t="shared" si="110"/>
        <v>74.355699999999999</v>
      </c>
      <c r="K328" s="59">
        <f t="shared" si="110"/>
        <v>74.355699999999999</v>
      </c>
      <c r="L328" s="59">
        <f t="shared" si="110"/>
        <v>74.355699999999999</v>
      </c>
      <c r="M328" s="59">
        <f t="shared" si="107"/>
        <v>100</v>
      </c>
      <c r="N328" s="59">
        <f t="shared" si="108"/>
        <v>100</v>
      </c>
    </row>
    <row r="329" spans="1:14" ht="114.75" customHeight="1" x14ac:dyDescent="0.2">
      <c r="A329" s="194" t="s">
        <v>126</v>
      </c>
      <c r="B329" s="54" t="s">
        <v>163</v>
      </c>
      <c r="C329" s="89" t="s">
        <v>45</v>
      </c>
      <c r="D329" s="89" t="s">
        <v>54</v>
      </c>
      <c r="E329" s="52" t="s">
        <v>54</v>
      </c>
      <c r="F329" s="52" t="s">
        <v>8</v>
      </c>
      <c r="G329" s="52" t="s">
        <v>74</v>
      </c>
      <c r="H329" s="52" t="s">
        <v>729</v>
      </c>
      <c r="I329" s="66"/>
      <c r="J329" s="59">
        <f>J330+J332</f>
        <v>74.355699999999999</v>
      </c>
      <c r="K329" s="59">
        <f>K330+K332</f>
        <v>74.355699999999999</v>
      </c>
      <c r="L329" s="59">
        <f>L330+L332</f>
        <v>74.355699999999999</v>
      </c>
      <c r="M329" s="59">
        <f t="shared" si="107"/>
        <v>100</v>
      </c>
      <c r="N329" s="59">
        <f t="shared" si="108"/>
        <v>100</v>
      </c>
    </row>
    <row r="330" spans="1:14" ht="89.25" customHeight="1" x14ac:dyDescent="0.2">
      <c r="A330" s="185" t="s">
        <v>51</v>
      </c>
      <c r="B330" s="54" t="s">
        <v>163</v>
      </c>
      <c r="C330" s="89" t="s">
        <v>45</v>
      </c>
      <c r="D330" s="89" t="s">
        <v>54</v>
      </c>
      <c r="E330" s="52" t="s">
        <v>54</v>
      </c>
      <c r="F330" s="52" t="s">
        <v>8</v>
      </c>
      <c r="G330" s="52" t="s">
        <v>74</v>
      </c>
      <c r="H330" s="52" t="s">
        <v>729</v>
      </c>
      <c r="I330" s="66" t="s">
        <v>221</v>
      </c>
      <c r="J330" s="59">
        <f>J331</f>
        <v>71.655699999999996</v>
      </c>
      <c r="K330" s="59">
        <f>K331</f>
        <v>71.655699999999996</v>
      </c>
      <c r="L330" s="59">
        <f>L331</f>
        <v>71.655699999999996</v>
      </c>
      <c r="M330" s="59">
        <f t="shared" si="107"/>
        <v>100</v>
      </c>
      <c r="N330" s="59">
        <f t="shared" si="108"/>
        <v>100</v>
      </c>
    </row>
    <row r="331" spans="1:14" ht="38.25" customHeight="1" x14ac:dyDescent="0.2">
      <c r="A331" s="185" t="s">
        <v>52</v>
      </c>
      <c r="B331" s="54" t="s">
        <v>163</v>
      </c>
      <c r="C331" s="89" t="s">
        <v>45</v>
      </c>
      <c r="D331" s="89" t="s">
        <v>54</v>
      </c>
      <c r="E331" s="52" t="s">
        <v>54</v>
      </c>
      <c r="F331" s="52" t="s">
        <v>8</v>
      </c>
      <c r="G331" s="52" t="s">
        <v>74</v>
      </c>
      <c r="H331" s="52" t="s">
        <v>729</v>
      </c>
      <c r="I331" s="66" t="s">
        <v>222</v>
      </c>
      <c r="J331" s="59">
        <v>71.655699999999996</v>
      </c>
      <c r="K331" s="59">
        <v>71.655699999999996</v>
      </c>
      <c r="L331" s="59">
        <v>71.655699999999996</v>
      </c>
      <c r="M331" s="59">
        <f t="shared" si="107"/>
        <v>100</v>
      </c>
      <c r="N331" s="59">
        <f t="shared" si="108"/>
        <v>100</v>
      </c>
    </row>
    <row r="332" spans="1:14" ht="38.25" customHeight="1" x14ac:dyDescent="0.2">
      <c r="A332" s="185" t="s">
        <v>58</v>
      </c>
      <c r="B332" s="54" t="s">
        <v>163</v>
      </c>
      <c r="C332" s="89" t="s">
        <v>45</v>
      </c>
      <c r="D332" s="89" t="s">
        <v>54</v>
      </c>
      <c r="E332" s="52" t="s">
        <v>54</v>
      </c>
      <c r="F332" s="52" t="s">
        <v>8</v>
      </c>
      <c r="G332" s="52" t="s">
        <v>74</v>
      </c>
      <c r="H332" s="52" t="s">
        <v>729</v>
      </c>
      <c r="I332" s="66" t="s">
        <v>223</v>
      </c>
      <c r="J332" s="59">
        <f>J333</f>
        <v>2.7</v>
      </c>
      <c r="K332" s="59">
        <f>K333</f>
        <v>2.7</v>
      </c>
      <c r="L332" s="59">
        <f>L333</f>
        <v>2.7</v>
      </c>
      <c r="M332" s="59">
        <f t="shared" si="107"/>
        <v>100</v>
      </c>
      <c r="N332" s="59">
        <f t="shared" si="108"/>
        <v>100</v>
      </c>
    </row>
    <row r="333" spans="1:14" ht="38.25" customHeight="1" x14ac:dyDescent="0.2">
      <c r="A333" s="185" t="s">
        <v>59</v>
      </c>
      <c r="B333" s="54" t="s">
        <v>163</v>
      </c>
      <c r="C333" s="89" t="s">
        <v>45</v>
      </c>
      <c r="D333" s="89" t="s">
        <v>54</v>
      </c>
      <c r="E333" s="52" t="s">
        <v>54</v>
      </c>
      <c r="F333" s="52" t="s">
        <v>8</v>
      </c>
      <c r="G333" s="52" t="s">
        <v>74</v>
      </c>
      <c r="H333" s="52" t="s">
        <v>729</v>
      </c>
      <c r="I333" s="66" t="s">
        <v>224</v>
      </c>
      <c r="J333" s="59">
        <v>2.7</v>
      </c>
      <c r="K333" s="59">
        <v>2.7</v>
      </c>
      <c r="L333" s="59">
        <v>2.7</v>
      </c>
      <c r="M333" s="59">
        <f t="shared" si="107"/>
        <v>100</v>
      </c>
      <c r="N333" s="59">
        <f t="shared" si="108"/>
        <v>100</v>
      </c>
    </row>
    <row r="334" spans="1:14" ht="38.25" customHeight="1" x14ac:dyDescent="0.2">
      <c r="A334" s="53" t="s">
        <v>166</v>
      </c>
      <c r="B334" s="54" t="s">
        <v>163</v>
      </c>
      <c r="C334" s="54" t="s">
        <v>45</v>
      </c>
      <c r="D334" s="54" t="s">
        <v>54</v>
      </c>
      <c r="E334" s="52" t="s">
        <v>282</v>
      </c>
      <c r="F334" s="52" t="s">
        <v>256</v>
      </c>
      <c r="G334" s="52"/>
      <c r="H334" s="52"/>
      <c r="I334" s="66"/>
      <c r="J334" s="59">
        <f>J335</f>
        <v>5040.1043200000004</v>
      </c>
      <c r="K334" s="59">
        <f>K335</f>
        <v>5009.00432</v>
      </c>
      <c r="L334" s="59">
        <f>L335</f>
        <v>4974.27945</v>
      </c>
      <c r="M334" s="59">
        <f t="shared" si="107"/>
        <v>98.693978024645318</v>
      </c>
      <c r="N334" s="59">
        <f t="shared" si="108"/>
        <v>99.306751047082344</v>
      </c>
    </row>
    <row r="335" spans="1:14" ht="38.25" customHeight="1" x14ac:dyDescent="0.2">
      <c r="A335" s="53" t="s">
        <v>167</v>
      </c>
      <c r="B335" s="54" t="s">
        <v>163</v>
      </c>
      <c r="C335" s="54" t="s">
        <v>45</v>
      </c>
      <c r="D335" s="54" t="s">
        <v>54</v>
      </c>
      <c r="E335" s="52" t="s">
        <v>282</v>
      </c>
      <c r="F335" s="52" t="s">
        <v>9</v>
      </c>
      <c r="G335" s="52"/>
      <c r="H335" s="52"/>
      <c r="I335" s="66"/>
      <c r="J335" s="59">
        <f>J336+J339+J346+J349</f>
        <v>5040.1043200000004</v>
      </c>
      <c r="K335" s="59">
        <f t="shared" ref="K335:L335" si="111">K336+K339+K346+K349</f>
        <v>5009.00432</v>
      </c>
      <c r="L335" s="59">
        <f t="shared" si="111"/>
        <v>4974.27945</v>
      </c>
      <c r="M335" s="59">
        <f t="shared" si="107"/>
        <v>98.693978024645318</v>
      </c>
      <c r="N335" s="59">
        <f t="shared" si="108"/>
        <v>99.306751047082344</v>
      </c>
    </row>
    <row r="336" spans="1:14" ht="38.25" customHeight="1" x14ac:dyDescent="0.2">
      <c r="A336" s="53" t="s">
        <v>139</v>
      </c>
      <c r="B336" s="54" t="s">
        <v>163</v>
      </c>
      <c r="C336" s="54" t="s">
        <v>45</v>
      </c>
      <c r="D336" s="54" t="s">
        <v>54</v>
      </c>
      <c r="E336" s="52" t="s">
        <v>282</v>
      </c>
      <c r="F336" s="52" t="s">
        <v>9</v>
      </c>
      <c r="G336" s="52" t="s">
        <v>140</v>
      </c>
      <c r="H336" s="52" t="s">
        <v>246</v>
      </c>
      <c r="I336" s="66"/>
      <c r="J336" s="59">
        <f t="shared" ref="J336:L337" si="112">J337</f>
        <v>4732.3999999999996</v>
      </c>
      <c r="K336" s="59">
        <f t="shared" si="112"/>
        <v>4701.3</v>
      </c>
      <c r="L336" s="59">
        <f t="shared" si="112"/>
        <v>4695.7434599999997</v>
      </c>
      <c r="M336" s="59">
        <f t="shared" si="107"/>
        <v>99.225413320936525</v>
      </c>
      <c r="N336" s="59">
        <f t="shared" si="108"/>
        <v>99.881808435964501</v>
      </c>
    </row>
    <row r="337" spans="1:14" ht="89.25" customHeight="1" x14ac:dyDescent="0.2">
      <c r="A337" s="53" t="s">
        <v>51</v>
      </c>
      <c r="B337" s="54" t="s">
        <v>163</v>
      </c>
      <c r="C337" s="54" t="s">
        <v>45</v>
      </c>
      <c r="D337" s="54" t="s">
        <v>54</v>
      </c>
      <c r="E337" s="52" t="s">
        <v>282</v>
      </c>
      <c r="F337" s="52" t="s">
        <v>9</v>
      </c>
      <c r="G337" s="52" t="s">
        <v>140</v>
      </c>
      <c r="H337" s="52" t="s">
        <v>246</v>
      </c>
      <c r="I337" s="66" t="s">
        <v>221</v>
      </c>
      <c r="J337" s="59">
        <f t="shared" si="112"/>
        <v>4732.3999999999996</v>
      </c>
      <c r="K337" s="59">
        <f t="shared" si="112"/>
        <v>4701.3</v>
      </c>
      <c r="L337" s="59">
        <f t="shared" si="112"/>
        <v>4695.7434599999997</v>
      </c>
      <c r="M337" s="59">
        <f t="shared" si="107"/>
        <v>99.225413320936525</v>
      </c>
      <c r="N337" s="59">
        <f t="shared" si="108"/>
        <v>99.881808435964501</v>
      </c>
    </row>
    <row r="338" spans="1:14" ht="38.25" customHeight="1" x14ac:dyDescent="0.2">
      <c r="A338" s="53" t="s">
        <v>52</v>
      </c>
      <c r="B338" s="54" t="s">
        <v>163</v>
      </c>
      <c r="C338" s="54" t="s">
        <v>45</v>
      </c>
      <c r="D338" s="54" t="s">
        <v>54</v>
      </c>
      <c r="E338" s="52" t="s">
        <v>282</v>
      </c>
      <c r="F338" s="52" t="s">
        <v>9</v>
      </c>
      <c r="G338" s="52" t="s">
        <v>140</v>
      </c>
      <c r="H338" s="52" t="s">
        <v>246</v>
      </c>
      <c r="I338" s="66" t="s">
        <v>222</v>
      </c>
      <c r="J338" s="59">
        <v>4732.3999999999996</v>
      </c>
      <c r="K338" s="59">
        <v>4701.3</v>
      </c>
      <c r="L338" s="59">
        <v>4695.7434599999997</v>
      </c>
      <c r="M338" s="59">
        <f t="shared" si="107"/>
        <v>99.225413320936525</v>
      </c>
      <c r="N338" s="59">
        <f t="shared" si="108"/>
        <v>99.881808435964501</v>
      </c>
    </row>
    <row r="339" spans="1:14" ht="25.5" customHeight="1" x14ac:dyDescent="0.2">
      <c r="A339" s="53" t="s">
        <v>304</v>
      </c>
      <c r="B339" s="54" t="s">
        <v>163</v>
      </c>
      <c r="C339" s="54" t="s">
        <v>45</v>
      </c>
      <c r="D339" s="54" t="s">
        <v>54</v>
      </c>
      <c r="E339" s="52" t="s">
        <v>282</v>
      </c>
      <c r="F339" s="52" t="s">
        <v>9</v>
      </c>
      <c r="G339" s="52" t="s">
        <v>140</v>
      </c>
      <c r="H339" s="52" t="s">
        <v>247</v>
      </c>
      <c r="I339" s="66"/>
      <c r="J339" s="59">
        <f>J342+J344+J340</f>
        <v>125.1</v>
      </c>
      <c r="K339" s="59">
        <f t="shared" ref="K339" si="113">K342+K344+K340</f>
        <v>125.1</v>
      </c>
      <c r="L339" s="59">
        <f>L342+L344+L340</f>
        <v>95.931669999999997</v>
      </c>
      <c r="M339" s="59">
        <f t="shared" si="107"/>
        <v>76.683988808952833</v>
      </c>
      <c r="N339" s="59">
        <f t="shared" si="108"/>
        <v>76.683988808952833</v>
      </c>
    </row>
    <row r="340" spans="1:14" ht="25.5" customHeight="1" x14ac:dyDescent="0.2">
      <c r="A340" s="53" t="s">
        <v>51</v>
      </c>
      <c r="B340" s="54" t="s">
        <v>163</v>
      </c>
      <c r="C340" s="54" t="s">
        <v>45</v>
      </c>
      <c r="D340" s="54" t="s">
        <v>54</v>
      </c>
      <c r="E340" s="52" t="s">
        <v>282</v>
      </c>
      <c r="F340" s="52" t="s">
        <v>9</v>
      </c>
      <c r="G340" s="52" t="s">
        <v>140</v>
      </c>
      <c r="H340" s="52" t="s">
        <v>247</v>
      </c>
      <c r="I340" s="66" t="s">
        <v>221</v>
      </c>
      <c r="J340" s="59">
        <f>J341</f>
        <v>1.4</v>
      </c>
      <c r="K340" s="59">
        <f t="shared" ref="K340:L340" si="114">K341</f>
        <v>1.4</v>
      </c>
      <c r="L340" s="59">
        <f t="shared" si="114"/>
        <v>1.4</v>
      </c>
      <c r="M340" s="59">
        <f t="shared" si="107"/>
        <v>100</v>
      </c>
      <c r="N340" s="59">
        <f t="shared" si="108"/>
        <v>100</v>
      </c>
    </row>
    <row r="341" spans="1:14" ht="25.5" customHeight="1" x14ac:dyDescent="0.2">
      <c r="A341" s="53" t="s">
        <v>52</v>
      </c>
      <c r="B341" s="54" t="s">
        <v>163</v>
      </c>
      <c r="C341" s="54" t="s">
        <v>45</v>
      </c>
      <c r="D341" s="54" t="s">
        <v>54</v>
      </c>
      <c r="E341" s="52" t="s">
        <v>282</v>
      </c>
      <c r="F341" s="52" t="s">
        <v>9</v>
      </c>
      <c r="G341" s="52" t="s">
        <v>140</v>
      </c>
      <c r="H341" s="52" t="s">
        <v>247</v>
      </c>
      <c r="I341" s="66" t="s">
        <v>222</v>
      </c>
      <c r="J341" s="59">
        <v>1.4</v>
      </c>
      <c r="K341" s="59">
        <v>1.4</v>
      </c>
      <c r="L341" s="59">
        <v>1.4</v>
      </c>
      <c r="M341" s="59">
        <f t="shared" si="107"/>
        <v>100</v>
      </c>
      <c r="N341" s="59">
        <f t="shared" si="108"/>
        <v>100</v>
      </c>
    </row>
    <row r="342" spans="1:14" ht="38.25" customHeight="1" x14ac:dyDescent="0.2">
      <c r="A342" s="53" t="s">
        <v>58</v>
      </c>
      <c r="B342" s="54" t="s">
        <v>163</v>
      </c>
      <c r="C342" s="54" t="s">
        <v>45</v>
      </c>
      <c r="D342" s="54" t="s">
        <v>54</v>
      </c>
      <c r="E342" s="52" t="s">
        <v>282</v>
      </c>
      <c r="F342" s="52" t="s">
        <v>9</v>
      </c>
      <c r="G342" s="52" t="s">
        <v>140</v>
      </c>
      <c r="H342" s="52" t="s">
        <v>247</v>
      </c>
      <c r="I342" s="66" t="s">
        <v>223</v>
      </c>
      <c r="J342" s="59">
        <f>J343</f>
        <v>123.6</v>
      </c>
      <c r="K342" s="59">
        <f>K343</f>
        <v>123.6</v>
      </c>
      <c r="L342" s="59">
        <f>L343</f>
        <v>94.519499999999994</v>
      </c>
      <c r="M342" s="59">
        <f t="shared" si="107"/>
        <v>76.472087378640765</v>
      </c>
      <c r="N342" s="59">
        <f t="shared" si="108"/>
        <v>76.472087378640765</v>
      </c>
    </row>
    <row r="343" spans="1:14" ht="38.25" customHeight="1" x14ac:dyDescent="0.2">
      <c r="A343" s="53" t="s">
        <v>59</v>
      </c>
      <c r="B343" s="54" t="s">
        <v>163</v>
      </c>
      <c r="C343" s="54" t="s">
        <v>45</v>
      </c>
      <c r="D343" s="54" t="s">
        <v>54</v>
      </c>
      <c r="E343" s="52" t="s">
        <v>282</v>
      </c>
      <c r="F343" s="52" t="s">
        <v>9</v>
      </c>
      <c r="G343" s="52" t="s">
        <v>140</v>
      </c>
      <c r="H343" s="52" t="s">
        <v>247</v>
      </c>
      <c r="I343" s="66" t="s">
        <v>224</v>
      </c>
      <c r="J343" s="59">
        <v>123.6</v>
      </c>
      <c r="K343" s="59">
        <v>123.6</v>
      </c>
      <c r="L343" s="59">
        <v>94.519499999999994</v>
      </c>
      <c r="M343" s="59">
        <f t="shared" si="107"/>
        <v>76.472087378640765</v>
      </c>
      <c r="N343" s="59">
        <f t="shared" si="108"/>
        <v>76.472087378640765</v>
      </c>
    </row>
    <row r="344" spans="1:14" ht="12.75" customHeight="1" x14ac:dyDescent="0.2">
      <c r="A344" s="53" t="s">
        <v>66</v>
      </c>
      <c r="B344" s="54" t="s">
        <v>163</v>
      </c>
      <c r="C344" s="54" t="s">
        <v>45</v>
      </c>
      <c r="D344" s="54" t="s">
        <v>54</v>
      </c>
      <c r="E344" s="52" t="s">
        <v>282</v>
      </c>
      <c r="F344" s="52" t="s">
        <v>9</v>
      </c>
      <c r="G344" s="52" t="s">
        <v>140</v>
      </c>
      <c r="H344" s="52" t="s">
        <v>247</v>
      </c>
      <c r="I344" s="66" t="s">
        <v>225</v>
      </c>
      <c r="J344" s="59">
        <f>J345</f>
        <v>0.1</v>
      </c>
      <c r="K344" s="59">
        <f>K345</f>
        <v>0.1</v>
      </c>
      <c r="L344" s="59">
        <f>L345</f>
        <v>1.217E-2</v>
      </c>
      <c r="M344" s="59">
        <f t="shared" si="107"/>
        <v>12.17</v>
      </c>
      <c r="N344" s="59">
        <f t="shared" si="108"/>
        <v>12.17</v>
      </c>
    </row>
    <row r="345" spans="1:14" ht="25.5" customHeight="1" x14ac:dyDescent="0.2">
      <c r="A345" s="53" t="s">
        <v>67</v>
      </c>
      <c r="B345" s="54" t="s">
        <v>163</v>
      </c>
      <c r="C345" s="54" t="s">
        <v>45</v>
      </c>
      <c r="D345" s="54" t="s">
        <v>54</v>
      </c>
      <c r="E345" s="52" t="s">
        <v>282</v>
      </c>
      <c r="F345" s="52" t="s">
        <v>9</v>
      </c>
      <c r="G345" s="52" t="s">
        <v>140</v>
      </c>
      <c r="H345" s="52" t="s">
        <v>247</v>
      </c>
      <c r="I345" s="66" t="s">
        <v>226</v>
      </c>
      <c r="J345" s="59">
        <v>0.1</v>
      </c>
      <c r="K345" s="59">
        <v>0.1</v>
      </c>
      <c r="L345" s="59">
        <v>1.217E-2</v>
      </c>
      <c r="M345" s="59">
        <f t="shared" si="107"/>
        <v>12.17</v>
      </c>
      <c r="N345" s="59">
        <f t="shared" si="108"/>
        <v>12.17</v>
      </c>
    </row>
    <row r="346" spans="1:14" ht="51" x14ac:dyDescent="0.2">
      <c r="A346" s="185" t="s">
        <v>635</v>
      </c>
      <c r="B346" s="54" t="s">
        <v>163</v>
      </c>
      <c r="C346" s="54" t="s">
        <v>45</v>
      </c>
      <c r="D346" s="54" t="s">
        <v>54</v>
      </c>
      <c r="E346" s="52" t="s">
        <v>282</v>
      </c>
      <c r="F346" s="52" t="s">
        <v>9</v>
      </c>
      <c r="G346" s="52" t="s">
        <v>140</v>
      </c>
      <c r="H346" s="52" t="s">
        <v>636</v>
      </c>
      <c r="I346" s="66"/>
      <c r="J346" s="59">
        <f t="shared" ref="J346:J347" si="115">J347</f>
        <v>152.60482000000002</v>
      </c>
      <c r="K346" s="59">
        <f t="shared" ref="K346:K347" si="116">K347</f>
        <v>152.60482000000002</v>
      </c>
      <c r="L346" s="59">
        <f t="shared" ref="L346:L347" si="117">L347</f>
        <v>152.60482000000002</v>
      </c>
      <c r="M346" s="59">
        <f t="shared" si="107"/>
        <v>100</v>
      </c>
      <c r="N346" s="59">
        <f t="shared" si="108"/>
        <v>100</v>
      </c>
    </row>
    <row r="347" spans="1:14" ht="25.5" customHeight="1" x14ac:dyDescent="0.2">
      <c r="A347" s="185" t="s">
        <v>51</v>
      </c>
      <c r="B347" s="54" t="s">
        <v>163</v>
      </c>
      <c r="C347" s="54" t="s">
        <v>45</v>
      </c>
      <c r="D347" s="54" t="s">
        <v>54</v>
      </c>
      <c r="E347" s="52" t="s">
        <v>282</v>
      </c>
      <c r="F347" s="52" t="s">
        <v>9</v>
      </c>
      <c r="G347" s="52" t="s">
        <v>140</v>
      </c>
      <c r="H347" s="52" t="s">
        <v>636</v>
      </c>
      <c r="I347" s="66" t="s">
        <v>221</v>
      </c>
      <c r="J347" s="59">
        <f t="shared" si="115"/>
        <v>152.60482000000002</v>
      </c>
      <c r="K347" s="59">
        <f t="shared" si="116"/>
        <v>152.60482000000002</v>
      </c>
      <c r="L347" s="59">
        <f t="shared" si="117"/>
        <v>152.60482000000002</v>
      </c>
      <c r="M347" s="59">
        <f t="shared" si="107"/>
        <v>100</v>
      </c>
      <c r="N347" s="59">
        <f t="shared" si="108"/>
        <v>100</v>
      </c>
    </row>
    <row r="348" spans="1:14" ht="25.5" customHeight="1" x14ac:dyDescent="0.2">
      <c r="A348" s="185" t="s">
        <v>52</v>
      </c>
      <c r="B348" s="54" t="s">
        <v>163</v>
      </c>
      <c r="C348" s="54" t="s">
        <v>45</v>
      </c>
      <c r="D348" s="54" t="s">
        <v>54</v>
      </c>
      <c r="E348" s="52" t="s">
        <v>282</v>
      </c>
      <c r="F348" s="52" t="s">
        <v>9</v>
      </c>
      <c r="G348" s="52" t="s">
        <v>140</v>
      </c>
      <c r="H348" s="52" t="s">
        <v>636</v>
      </c>
      <c r="I348" s="66" t="s">
        <v>222</v>
      </c>
      <c r="J348" s="59">
        <v>152.60482000000002</v>
      </c>
      <c r="K348" s="59">
        <v>152.60482000000002</v>
      </c>
      <c r="L348" s="59">
        <v>152.60482000000002</v>
      </c>
      <c r="M348" s="59">
        <f t="shared" si="107"/>
        <v>100</v>
      </c>
      <c r="N348" s="59">
        <f t="shared" si="108"/>
        <v>100</v>
      </c>
    </row>
    <row r="349" spans="1:14" ht="34.5" customHeight="1" x14ac:dyDescent="0.2">
      <c r="A349" s="185" t="s">
        <v>673</v>
      </c>
      <c r="B349" s="54" t="s">
        <v>163</v>
      </c>
      <c r="C349" s="54" t="s">
        <v>45</v>
      </c>
      <c r="D349" s="54" t="s">
        <v>54</v>
      </c>
      <c r="E349" s="52" t="s">
        <v>282</v>
      </c>
      <c r="F349" s="52" t="s">
        <v>9</v>
      </c>
      <c r="G349" s="52" t="s">
        <v>140</v>
      </c>
      <c r="H349" s="52" t="s">
        <v>660</v>
      </c>
      <c r="I349" s="66"/>
      <c r="J349" s="59">
        <f t="shared" ref="J349:L350" si="118">J350</f>
        <v>29.999500000000001</v>
      </c>
      <c r="K349" s="59">
        <f t="shared" si="118"/>
        <v>29.999500000000001</v>
      </c>
      <c r="L349" s="59">
        <f t="shared" si="118"/>
        <v>29.999500000000001</v>
      </c>
      <c r="M349" s="59">
        <f t="shared" si="107"/>
        <v>100</v>
      </c>
      <c r="N349" s="59">
        <f t="shared" si="108"/>
        <v>100</v>
      </c>
    </row>
    <row r="350" spans="1:14" ht="25.5" customHeight="1" x14ac:dyDescent="0.2">
      <c r="A350" s="185" t="s">
        <v>51</v>
      </c>
      <c r="B350" s="54" t="s">
        <v>163</v>
      </c>
      <c r="C350" s="54" t="s">
        <v>45</v>
      </c>
      <c r="D350" s="54" t="s">
        <v>54</v>
      </c>
      <c r="E350" s="52" t="s">
        <v>282</v>
      </c>
      <c r="F350" s="52" t="s">
        <v>9</v>
      </c>
      <c r="G350" s="52" t="s">
        <v>140</v>
      </c>
      <c r="H350" s="52" t="s">
        <v>660</v>
      </c>
      <c r="I350" s="66" t="s">
        <v>221</v>
      </c>
      <c r="J350" s="59">
        <f t="shared" si="118"/>
        <v>29.999500000000001</v>
      </c>
      <c r="K350" s="59">
        <f t="shared" si="118"/>
        <v>29.999500000000001</v>
      </c>
      <c r="L350" s="59">
        <f t="shared" si="118"/>
        <v>29.999500000000001</v>
      </c>
      <c r="M350" s="59">
        <f t="shared" si="107"/>
        <v>100</v>
      </c>
      <c r="N350" s="59">
        <f t="shared" si="108"/>
        <v>100</v>
      </c>
    </row>
    <row r="351" spans="1:14" ht="25.5" customHeight="1" x14ac:dyDescent="0.2">
      <c r="A351" s="185" t="s">
        <v>52</v>
      </c>
      <c r="B351" s="54" t="s">
        <v>163</v>
      </c>
      <c r="C351" s="54" t="s">
        <v>45</v>
      </c>
      <c r="D351" s="54" t="s">
        <v>54</v>
      </c>
      <c r="E351" s="52" t="s">
        <v>282</v>
      </c>
      <c r="F351" s="52" t="s">
        <v>9</v>
      </c>
      <c r="G351" s="52" t="s">
        <v>140</v>
      </c>
      <c r="H351" s="52" t="s">
        <v>660</v>
      </c>
      <c r="I351" s="66" t="s">
        <v>222</v>
      </c>
      <c r="J351" s="59">
        <v>29.999500000000001</v>
      </c>
      <c r="K351" s="59">
        <v>29.999500000000001</v>
      </c>
      <c r="L351" s="59">
        <v>29.999500000000001</v>
      </c>
      <c r="M351" s="59">
        <f t="shared" si="107"/>
        <v>100</v>
      </c>
      <c r="N351" s="59">
        <f t="shared" si="108"/>
        <v>100</v>
      </c>
    </row>
    <row r="352" spans="1:14" ht="25.5" customHeight="1" x14ac:dyDescent="0.2">
      <c r="A352" s="53" t="s">
        <v>168</v>
      </c>
      <c r="B352" s="54" t="s">
        <v>163</v>
      </c>
      <c r="C352" s="54" t="s">
        <v>45</v>
      </c>
      <c r="D352" s="54" t="s">
        <v>80</v>
      </c>
      <c r="E352" s="52"/>
      <c r="F352" s="52"/>
      <c r="G352" s="52"/>
      <c r="H352" s="52"/>
      <c r="I352" s="66"/>
      <c r="J352" s="59">
        <f t="shared" ref="J352:L353" si="119">J353</f>
        <v>24626.5</v>
      </c>
      <c r="K352" s="59">
        <f t="shared" si="119"/>
        <v>24616.031629999998</v>
      </c>
      <c r="L352" s="59">
        <f t="shared" si="119"/>
        <v>24082.26395</v>
      </c>
      <c r="M352" s="59">
        <f t="shared" si="107"/>
        <v>97.790038982397007</v>
      </c>
      <c r="N352" s="59">
        <f t="shared" si="108"/>
        <v>97.831625795648208</v>
      </c>
    </row>
    <row r="353" spans="1:14" ht="63.75" customHeight="1" x14ac:dyDescent="0.2">
      <c r="A353" s="53" t="s">
        <v>70</v>
      </c>
      <c r="B353" s="54" t="s">
        <v>163</v>
      </c>
      <c r="C353" s="54" t="s">
        <v>45</v>
      </c>
      <c r="D353" s="54" t="s">
        <v>80</v>
      </c>
      <c r="E353" s="52" t="s">
        <v>252</v>
      </c>
      <c r="F353" s="52" t="s">
        <v>256</v>
      </c>
      <c r="G353" s="52"/>
      <c r="H353" s="52"/>
      <c r="I353" s="66"/>
      <c r="J353" s="59">
        <f t="shared" si="119"/>
        <v>24626.5</v>
      </c>
      <c r="K353" s="59">
        <f t="shared" si="119"/>
        <v>24616.031629999998</v>
      </c>
      <c r="L353" s="59">
        <f t="shared" si="119"/>
        <v>24082.26395</v>
      </c>
      <c r="M353" s="59">
        <f t="shared" si="107"/>
        <v>97.790038982397007</v>
      </c>
      <c r="N353" s="59">
        <f t="shared" si="108"/>
        <v>97.831625795648208</v>
      </c>
    </row>
    <row r="354" spans="1:14" ht="63.75" customHeight="1" x14ac:dyDescent="0.2">
      <c r="A354" s="53" t="s">
        <v>70</v>
      </c>
      <c r="B354" s="54" t="s">
        <v>163</v>
      </c>
      <c r="C354" s="54" t="s">
        <v>45</v>
      </c>
      <c r="D354" s="54" t="s">
        <v>80</v>
      </c>
      <c r="E354" s="52" t="s">
        <v>252</v>
      </c>
      <c r="F354" s="52" t="s">
        <v>7</v>
      </c>
      <c r="G354" s="52"/>
      <c r="H354" s="52"/>
      <c r="I354" s="66"/>
      <c r="J354" s="59">
        <f>J355+J358+J365+J372</f>
        <v>24626.5</v>
      </c>
      <c r="K354" s="59">
        <f>K355+K358+K365+K372</f>
        <v>24616.031629999998</v>
      </c>
      <c r="L354" s="59">
        <f>L355+L358+L365+L372</f>
        <v>24082.26395</v>
      </c>
      <c r="M354" s="59">
        <f t="shared" si="107"/>
        <v>97.790038982397007</v>
      </c>
      <c r="N354" s="59">
        <f t="shared" si="108"/>
        <v>97.831625795648208</v>
      </c>
    </row>
    <row r="355" spans="1:14" ht="25.5" customHeight="1" x14ac:dyDescent="0.2">
      <c r="A355" s="53" t="s">
        <v>305</v>
      </c>
      <c r="B355" s="54" t="s">
        <v>163</v>
      </c>
      <c r="C355" s="54" t="s">
        <v>45</v>
      </c>
      <c r="D355" s="54" t="s">
        <v>80</v>
      </c>
      <c r="E355" s="52" t="s">
        <v>252</v>
      </c>
      <c r="F355" s="52" t="s">
        <v>7</v>
      </c>
      <c r="G355" s="52" t="s">
        <v>140</v>
      </c>
      <c r="H355" s="52" t="s">
        <v>258</v>
      </c>
      <c r="I355" s="66"/>
      <c r="J355" s="59">
        <f>J356</f>
        <v>128.19999999999999</v>
      </c>
      <c r="K355" s="59">
        <f t="shared" ref="K355:L355" si="120">K356</f>
        <v>117.73163000000001</v>
      </c>
      <c r="L355" s="59">
        <f t="shared" si="120"/>
        <v>100.14</v>
      </c>
      <c r="M355" s="59">
        <f t="shared" si="107"/>
        <v>78.112324492979724</v>
      </c>
      <c r="N355" s="59">
        <f t="shared" si="108"/>
        <v>85.057855735115524</v>
      </c>
    </row>
    <row r="356" spans="1:14" ht="38.25" customHeight="1" x14ac:dyDescent="0.2">
      <c r="A356" s="53" t="s">
        <v>58</v>
      </c>
      <c r="B356" s="54" t="s">
        <v>163</v>
      </c>
      <c r="C356" s="54" t="s">
        <v>45</v>
      </c>
      <c r="D356" s="54" t="s">
        <v>80</v>
      </c>
      <c r="E356" s="52" t="s">
        <v>252</v>
      </c>
      <c r="F356" s="52" t="s">
        <v>7</v>
      </c>
      <c r="G356" s="52" t="s">
        <v>140</v>
      </c>
      <c r="H356" s="52" t="s">
        <v>258</v>
      </c>
      <c r="I356" s="66" t="s">
        <v>223</v>
      </c>
      <c r="J356" s="59">
        <f>J357</f>
        <v>128.19999999999999</v>
      </c>
      <c r="K356" s="59">
        <f>K357</f>
        <v>117.73163000000001</v>
      </c>
      <c r="L356" s="59">
        <f>L357</f>
        <v>100.14</v>
      </c>
      <c r="M356" s="59">
        <f t="shared" si="107"/>
        <v>78.112324492979724</v>
      </c>
      <c r="N356" s="59">
        <f t="shared" si="108"/>
        <v>85.057855735115524</v>
      </c>
    </row>
    <row r="357" spans="1:14" ht="38.25" customHeight="1" x14ac:dyDescent="0.2">
      <c r="A357" s="53" t="s">
        <v>59</v>
      </c>
      <c r="B357" s="54" t="s">
        <v>163</v>
      </c>
      <c r="C357" s="54" t="s">
        <v>45</v>
      </c>
      <c r="D357" s="54" t="s">
        <v>80</v>
      </c>
      <c r="E357" s="52" t="s">
        <v>252</v>
      </c>
      <c r="F357" s="52" t="s">
        <v>7</v>
      </c>
      <c r="G357" s="52" t="s">
        <v>140</v>
      </c>
      <c r="H357" s="52" t="s">
        <v>258</v>
      </c>
      <c r="I357" s="66" t="s">
        <v>224</v>
      </c>
      <c r="J357" s="59">
        <v>128.19999999999999</v>
      </c>
      <c r="K357" s="59">
        <v>117.73163000000001</v>
      </c>
      <c r="L357" s="59">
        <v>100.14</v>
      </c>
      <c r="M357" s="59">
        <f t="shared" si="107"/>
        <v>78.112324492979724</v>
      </c>
      <c r="N357" s="59">
        <f t="shared" si="108"/>
        <v>85.057855735115524</v>
      </c>
    </row>
    <row r="358" spans="1:14" ht="25.5" customHeight="1" x14ac:dyDescent="0.2">
      <c r="A358" s="53" t="s">
        <v>169</v>
      </c>
      <c r="B358" s="54" t="s">
        <v>163</v>
      </c>
      <c r="C358" s="54" t="s">
        <v>45</v>
      </c>
      <c r="D358" s="54" t="s">
        <v>80</v>
      </c>
      <c r="E358" s="52" t="s">
        <v>252</v>
      </c>
      <c r="F358" s="52" t="s">
        <v>7</v>
      </c>
      <c r="G358" s="52" t="s">
        <v>140</v>
      </c>
      <c r="H358" s="52" t="s">
        <v>283</v>
      </c>
      <c r="I358" s="66"/>
      <c r="J358" s="59">
        <f>J359+J361+J363</f>
        <v>12392.699999999999</v>
      </c>
      <c r="K358" s="59">
        <f>K359+K361+K363</f>
        <v>12392.699999999999</v>
      </c>
      <c r="L358" s="59">
        <f>L359+L361+L363</f>
        <v>12031.369059999999</v>
      </c>
      <c r="M358" s="59">
        <f t="shared" si="107"/>
        <v>97.084324319962562</v>
      </c>
      <c r="N358" s="59">
        <f t="shared" si="108"/>
        <v>97.084324319962562</v>
      </c>
    </row>
    <row r="359" spans="1:14" ht="89.25" customHeight="1" x14ac:dyDescent="0.2">
      <c r="A359" s="53" t="s">
        <v>51</v>
      </c>
      <c r="B359" s="54" t="s">
        <v>163</v>
      </c>
      <c r="C359" s="54" t="s">
        <v>45</v>
      </c>
      <c r="D359" s="54" t="s">
        <v>80</v>
      </c>
      <c r="E359" s="52" t="s">
        <v>252</v>
      </c>
      <c r="F359" s="52" t="s">
        <v>7</v>
      </c>
      <c r="G359" s="52" t="s">
        <v>140</v>
      </c>
      <c r="H359" s="52" t="s">
        <v>283</v>
      </c>
      <c r="I359" s="66" t="s">
        <v>221</v>
      </c>
      <c r="J359" s="59">
        <f>J360</f>
        <v>7301.7</v>
      </c>
      <c r="K359" s="59">
        <f>K360</f>
        <v>7301.7</v>
      </c>
      <c r="L359" s="59">
        <f>L360</f>
        <v>7290.2630799999997</v>
      </c>
      <c r="M359" s="59">
        <f t="shared" si="107"/>
        <v>99.843366339345636</v>
      </c>
      <c r="N359" s="59">
        <f t="shared" si="108"/>
        <v>99.843366339345636</v>
      </c>
    </row>
    <row r="360" spans="1:14" ht="25.5" customHeight="1" x14ac:dyDescent="0.2">
      <c r="A360" s="53" t="s">
        <v>170</v>
      </c>
      <c r="B360" s="54" t="s">
        <v>163</v>
      </c>
      <c r="C360" s="54" t="s">
        <v>45</v>
      </c>
      <c r="D360" s="54" t="s">
        <v>80</v>
      </c>
      <c r="E360" s="52" t="s">
        <v>252</v>
      </c>
      <c r="F360" s="52" t="s">
        <v>7</v>
      </c>
      <c r="G360" s="52" t="s">
        <v>140</v>
      </c>
      <c r="H360" s="52" t="s">
        <v>283</v>
      </c>
      <c r="I360" s="66" t="s">
        <v>242</v>
      </c>
      <c r="J360" s="59">
        <v>7301.7</v>
      </c>
      <c r="K360" s="59">
        <v>7301.7</v>
      </c>
      <c r="L360" s="59">
        <v>7290.2630799999997</v>
      </c>
      <c r="M360" s="59">
        <f t="shared" si="107"/>
        <v>99.843366339345636</v>
      </c>
      <c r="N360" s="59">
        <f t="shared" si="108"/>
        <v>99.843366339345636</v>
      </c>
    </row>
    <row r="361" spans="1:14" ht="38.25" customHeight="1" x14ac:dyDescent="0.2">
      <c r="A361" s="53" t="s">
        <v>58</v>
      </c>
      <c r="B361" s="54" t="s">
        <v>163</v>
      </c>
      <c r="C361" s="54" t="s">
        <v>45</v>
      </c>
      <c r="D361" s="54" t="s">
        <v>80</v>
      </c>
      <c r="E361" s="52" t="s">
        <v>252</v>
      </c>
      <c r="F361" s="52" t="s">
        <v>7</v>
      </c>
      <c r="G361" s="52" t="s">
        <v>140</v>
      </c>
      <c r="H361" s="52" t="s">
        <v>283</v>
      </c>
      <c r="I361" s="66" t="s">
        <v>223</v>
      </c>
      <c r="J361" s="59">
        <f>J362</f>
        <v>4935.62</v>
      </c>
      <c r="K361" s="59">
        <f>K362</f>
        <v>4935.62</v>
      </c>
      <c r="L361" s="59">
        <f>L362</f>
        <v>4586.5353099999993</v>
      </c>
      <c r="M361" s="59">
        <f t="shared" si="107"/>
        <v>92.927237307572298</v>
      </c>
      <c r="N361" s="59">
        <f t="shared" si="108"/>
        <v>92.927237307572298</v>
      </c>
    </row>
    <row r="362" spans="1:14" ht="38.25" customHeight="1" x14ac:dyDescent="0.2">
      <c r="A362" s="53" t="s">
        <v>59</v>
      </c>
      <c r="B362" s="54" t="s">
        <v>163</v>
      </c>
      <c r="C362" s="54" t="s">
        <v>45</v>
      </c>
      <c r="D362" s="54" t="s">
        <v>80</v>
      </c>
      <c r="E362" s="52" t="s">
        <v>252</v>
      </c>
      <c r="F362" s="52" t="s">
        <v>7</v>
      </c>
      <c r="G362" s="52" t="s">
        <v>140</v>
      </c>
      <c r="H362" s="52" t="s">
        <v>283</v>
      </c>
      <c r="I362" s="66" t="s">
        <v>224</v>
      </c>
      <c r="J362" s="59">
        <v>4935.62</v>
      </c>
      <c r="K362" s="59">
        <v>4935.62</v>
      </c>
      <c r="L362" s="59">
        <v>4586.5353099999993</v>
      </c>
      <c r="M362" s="59">
        <f t="shared" si="107"/>
        <v>92.927237307572298</v>
      </c>
      <c r="N362" s="59">
        <f t="shared" si="108"/>
        <v>92.927237307572298</v>
      </c>
    </row>
    <row r="363" spans="1:14" ht="12.75" customHeight="1" x14ac:dyDescent="0.2">
      <c r="A363" s="53" t="s">
        <v>66</v>
      </c>
      <c r="B363" s="54" t="s">
        <v>163</v>
      </c>
      <c r="C363" s="54" t="s">
        <v>45</v>
      </c>
      <c r="D363" s="54" t="s">
        <v>80</v>
      </c>
      <c r="E363" s="52" t="s">
        <v>252</v>
      </c>
      <c r="F363" s="52" t="s">
        <v>7</v>
      </c>
      <c r="G363" s="52" t="s">
        <v>140</v>
      </c>
      <c r="H363" s="52" t="s">
        <v>283</v>
      </c>
      <c r="I363" s="66" t="s">
        <v>225</v>
      </c>
      <c r="J363" s="59">
        <f>J364</f>
        <v>155.38</v>
      </c>
      <c r="K363" s="59">
        <f t="shared" ref="K363:L363" si="121">K364</f>
        <v>155.38</v>
      </c>
      <c r="L363" s="59">
        <f t="shared" si="121"/>
        <v>154.57067000000001</v>
      </c>
      <c r="M363" s="59">
        <f t="shared" si="107"/>
        <v>99.479128587977868</v>
      </c>
      <c r="N363" s="59">
        <f t="shared" si="108"/>
        <v>99.479128587977868</v>
      </c>
    </row>
    <row r="364" spans="1:14" ht="25.5" customHeight="1" x14ac:dyDescent="0.2">
      <c r="A364" s="53" t="s">
        <v>67</v>
      </c>
      <c r="B364" s="54" t="s">
        <v>163</v>
      </c>
      <c r="C364" s="54" t="s">
        <v>45</v>
      </c>
      <c r="D364" s="54" t="s">
        <v>80</v>
      </c>
      <c r="E364" s="52" t="s">
        <v>252</v>
      </c>
      <c r="F364" s="52" t="s">
        <v>7</v>
      </c>
      <c r="G364" s="52" t="s">
        <v>140</v>
      </c>
      <c r="H364" s="52" t="s">
        <v>283</v>
      </c>
      <c r="I364" s="66" t="s">
        <v>226</v>
      </c>
      <c r="J364" s="59">
        <v>155.38</v>
      </c>
      <c r="K364" s="59">
        <v>155.38</v>
      </c>
      <c r="L364" s="59">
        <v>154.57067000000001</v>
      </c>
      <c r="M364" s="59">
        <f t="shared" si="107"/>
        <v>99.479128587977868</v>
      </c>
      <c r="N364" s="59">
        <f t="shared" si="108"/>
        <v>99.479128587977868</v>
      </c>
    </row>
    <row r="365" spans="1:14" s="199" customFormat="1" ht="12.75" customHeight="1" x14ac:dyDescent="0.2">
      <c r="A365" s="53" t="s">
        <v>171</v>
      </c>
      <c r="B365" s="54" t="s">
        <v>163</v>
      </c>
      <c r="C365" s="54" t="s">
        <v>45</v>
      </c>
      <c r="D365" s="54" t="s">
        <v>80</v>
      </c>
      <c r="E365" s="52" t="s">
        <v>252</v>
      </c>
      <c r="F365" s="52" t="s">
        <v>7</v>
      </c>
      <c r="G365" s="52" t="s">
        <v>140</v>
      </c>
      <c r="H365" s="52" t="s">
        <v>284</v>
      </c>
      <c r="I365" s="66"/>
      <c r="J365" s="59">
        <f>J366+J368+J370</f>
        <v>615.79999999999995</v>
      </c>
      <c r="K365" s="59">
        <f>K366+K368+K370</f>
        <v>615.79999999999995</v>
      </c>
      <c r="L365" s="59">
        <f>L366+L368+L370</f>
        <v>612.27689999999996</v>
      </c>
      <c r="M365" s="59">
        <f t="shared" si="107"/>
        <v>99.427882429360182</v>
      </c>
      <c r="N365" s="59">
        <f t="shared" si="108"/>
        <v>99.427882429360182</v>
      </c>
    </row>
    <row r="366" spans="1:14" ht="89.25" customHeight="1" x14ac:dyDescent="0.2">
      <c r="A366" s="53" t="s">
        <v>51</v>
      </c>
      <c r="B366" s="54" t="s">
        <v>163</v>
      </c>
      <c r="C366" s="54" t="s">
        <v>45</v>
      </c>
      <c r="D366" s="54" t="s">
        <v>80</v>
      </c>
      <c r="E366" s="52" t="s">
        <v>252</v>
      </c>
      <c r="F366" s="52" t="s">
        <v>7</v>
      </c>
      <c r="G366" s="52" t="s">
        <v>140</v>
      </c>
      <c r="H366" s="52" t="s">
        <v>284</v>
      </c>
      <c r="I366" s="66" t="s">
        <v>221</v>
      </c>
      <c r="J366" s="59">
        <f>J367</f>
        <v>581.79999999999995</v>
      </c>
      <c r="K366" s="59">
        <f>K367</f>
        <v>581.79999999999995</v>
      </c>
      <c r="L366" s="59">
        <f>L367</f>
        <v>578.91359999999997</v>
      </c>
      <c r="M366" s="59">
        <f t="shared" si="107"/>
        <v>99.503884496390526</v>
      </c>
      <c r="N366" s="59">
        <f t="shared" si="108"/>
        <v>99.503884496390526</v>
      </c>
    </row>
    <row r="367" spans="1:14" ht="25.5" customHeight="1" x14ac:dyDescent="0.2">
      <c r="A367" s="53" t="s">
        <v>170</v>
      </c>
      <c r="B367" s="54" t="s">
        <v>163</v>
      </c>
      <c r="C367" s="54" t="s">
        <v>45</v>
      </c>
      <c r="D367" s="54" t="s">
        <v>80</v>
      </c>
      <c r="E367" s="52" t="s">
        <v>252</v>
      </c>
      <c r="F367" s="52" t="s">
        <v>7</v>
      </c>
      <c r="G367" s="52" t="s">
        <v>140</v>
      </c>
      <c r="H367" s="52" t="s">
        <v>284</v>
      </c>
      <c r="I367" s="66" t="s">
        <v>242</v>
      </c>
      <c r="J367" s="59">
        <v>581.79999999999995</v>
      </c>
      <c r="K367" s="59">
        <v>581.79999999999995</v>
      </c>
      <c r="L367" s="59">
        <v>578.91359999999997</v>
      </c>
      <c r="M367" s="59">
        <f t="shared" si="107"/>
        <v>99.503884496390526</v>
      </c>
      <c r="N367" s="59">
        <f t="shared" si="108"/>
        <v>99.503884496390526</v>
      </c>
    </row>
    <row r="368" spans="1:14" ht="38.25" customHeight="1" x14ac:dyDescent="0.2">
      <c r="A368" s="53" t="s">
        <v>58</v>
      </c>
      <c r="B368" s="54" t="s">
        <v>163</v>
      </c>
      <c r="C368" s="54" t="s">
        <v>45</v>
      </c>
      <c r="D368" s="54" t="s">
        <v>80</v>
      </c>
      <c r="E368" s="52" t="s">
        <v>252</v>
      </c>
      <c r="F368" s="52" t="s">
        <v>7</v>
      </c>
      <c r="G368" s="52" t="s">
        <v>140</v>
      </c>
      <c r="H368" s="52" t="s">
        <v>284</v>
      </c>
      <c r="I368" s="66" t="s">
        <v>223</v>
      </c>
      <c r="J368" s="59">
        <f>J369</f>
        <v>33.9</v>
      </c>
      <c r="K368" s="59">
        <f>K369</f>
        <v>33.9</v>
      </c>
      <c r="L368" s="59">
        <f>L369</f>
        <v>33.362000000000002</v>
      </c>
      <c r="M368" s="59">
        <f t="shared" si="107"/>
        <v>98.412979351032462</v>
      </c>
      <c r="N368" s="59">
        <f t="shared" si="108"/>
        <v>98.412979351032462</v>
      </c>
    </row>
    <row r="369" spans="1:14" ht="38.25" customHeight="1" x14ac:dyDescent="0.2">
      <c r="A369" s="53" t="s">
        <v>59</v>
      </c>
      <c r="B369" s="54" t="s">
        <v>163</v>
      </c>
      <c r="C369" s="54" t="s">
        <v>45</v>
      </c>
      <c r="D369" s="54" t="s">
        <v>80</v>
      </c>
      <c r="E369" s="52" t="s">
        <v>252</v>
      </c>
      <c r="F369" s="52" t="s">
        <v>7</v>
      </c>
      <c r="G369" s="52" t="s">
        <v>140</v>
      </c>
      <c r="H369" s="52" t="s">
        <v>284</v>
      </c>
      <c r="I369" s="66" t="s">
        <v>224</v>
      </c>
      <c r="J369" s="59">
        <v>33.9</v>
      </c>
      <c r="K369" s="59">
        <v>33.9</v>
      </c>
      <c r="L369" s="59">
        <v>33.362000000000002</v>
      </c>
      <c r="M369" s="59">
        <f t="shared" si="107"/>
        <v>98.412979351032462</v>
      </c>
      <c r="N369" s="59">
        <f t="shared" si="108"/>
        <v>98.412979351032462</v>
      </c>
    </row>
    <row r="370" spans="1:14" ht="12.75" customHeight="1" x14ac:dyDescent="0.2">
      <c r="A370" s="53" t="s">
        <v>66</v>
      </c>
      <c r="B370" s="54" t="s">
        <v>163</v>
      </c>
      <c r="C370" s="54" t="s">
        <v>45</v>
      </c>
      <c r="D370" s="54" t="s">
        <v>80</v>
      </c>
      <c r="E370" s="52" t="s">
        <v>252</v>
      </c>
      <c r="F370" s="52" t="s">
        <v>7</v>
      </c>
      <c r="G370" s="52" t="s">
        <v>140</v>
      </c>
      <c r="H370" s="52" t="s">
        <v>284</v>
      </c>
      <c r="I370" s="66" t="s">
        <v>225</v>
      </c>
      <c r="J370" s="59">
        <f>J371</f>
        <v>0.1</v>
      </c>
      <c r="K370" s="59">
        <f>K371</f>
        <v>0.1</v>
      </c>
      <c r="L370" s="59">
        <f>L371</f>
        <v>1.2999999999999999E-3</v>
      </c>
      <c r="M370" s="59">
        <f t="shared" si="107"/>
        <v>1.3</v>
      </c>
      <c r="N370" s="59">
        <f t="shared" si="108"/>
        <v>1.3</v>
      </c>
    </row>
    <row r="371" spans="1:14" ht="25.5" customHeight="1" x14ac:dyDescent="0.2">
      <c r="A371" s="53" t="s">
        <v>67</v>
      </c>
      <c r="B371" s="54" t="s">
        <v>163</v>
      </c>
      <c r="C371" s="54" t="s">
        <v>45</v>
      </c>
      <c r="D371" s="54" t="s">
        <v>80</v>
      </c>
      <c r="E371" s="52" t="s">
        <v>252</v>
      </c>
      <c r="F371" s="52" t="s">
        <v>7</v>
      </c>
      <c r="G371" s="52" t="s">
        <v>140</v>
      </c>
      <c r="H371" s="52" t="s">
        <v>284</v>
      </c>
      <c r="I371" s="66" t="s">
        <v>226</v>
      </c>
      <c r="J371" s="59">
        <v>0.1</v>
      </c>
      <c r="K371" s="59">
        <v>0.1</v>
      </c>
      <c r="L371" s="59">
        <v>1.2999999999999999E-3</v>
      </c>
      <c r="M371" s="59">
        <f t="shared" si="107"/>
        <v>1.3</v>
      </c>
      <c r="N371" s="59">
        <f t="shared" si="108"/>
        <v>1.3</v>
      </c>
    </row>
    <row r="372" spans="1:14" ht="12.75" customHeight="1" x14ac:dyDescent="0.2">
      <c r="A372" s="53" t="s">
        <v>172</v>
      </c>
      <c r="B372" s="54" t="s">
        <v>163</v>
      </c>
      <c r="C372" s="54" t="s">
        <v>45</v>
      </c>
      <c r="D372" s="54" t="s">
        <v>80</v>
      </c>
      <c r="E372" s="52" t="s">
        <v>252</v>
      </c>
      <c r="F372" s="52" t="s">
        <v>7</v>
      </c>
      <c r="G372" s="52" t="s">
        <v>140</v>
      </c>
      <c r="H372" s="52" t="s">
        <v>285</v>
      </c>
      <c r="I372" s="66"/>
      <c r="J372" s="59">
        <f>J373+J375+J377</f>
        <v>11489.8</v>
      </c>
      <c r="K372" s="59">
        <f>K373+K375+K377</f>
        <v>11489.8</v>
      </c>
      <c r="L372" s="59">
        <f>L373+L375+L377</f>
        <v>11338.477989999999</v>
      </c>
      <c r="M372" s="59">
        <f t="shared" si="107"/>
        <v>98.682988302668448</v>
      </c>
      <c r="N372" s="59">
        <f t="shared" si="108"/>
        <v>98.682988302668448</v>
      </c>
    </row>
    <row r="373" spans="1:14" ht="89.25" customHeight="1" x14ac:dyDescent="0.2">
      <c r="A373" s="53" t="s">
        <v>51</v>
      </c>
      <c r="B373" s="54" t="s">
        <v>163</v>
      </c>
      <c r="C373" s="54" t="s">
        <v>45</v>
      </c>
      <c r="D373" s="54" t="s">
        <v>80</v>
      </c>
      <c r="E373" s="52" t="s">
        <v>252</v>
      </c>
      <c r="F373" s="52" t="s">
        <v>7</v>
      </c>
      <c r="G373" s="52" t="s">
        <v>140</v>
      </c>
      <c r="H373" s="52" t="s">
        <v>285</v>
      </c>
      <c r="I373" s="66" t="s">
        <v>221</v>
      </c>
      <c r="J373" s="59">
        <f>J374</f>
        <v>10216.799999999999</v>
      </c>
      <c r="K373" s="59">
        <f>K374</f>
        <v>10216.799999999999</v>
      </c>
      <c r="L373" s="59">
        <f>L374</f>
        <v>10100.387919999999</v>
      </c>
      <c r="M373" s="59">
        <f t="shared" si="107"/>
        <v>98.860581786860848</v>
      </c>
      <c r="N373" s="59">
        <f t="shared" si="108"/>
        <v>98.860581786860848</v>
      </c>
    </row>
    <row r="374" spans="1:14" ht="25.5" customHeight="1" x14ac:dyDescent="0.2">
      <c r="A374" s="53" t="s">
        <v>170</v>
      </c>
      <c r="B374" s="54" t="s">
        <v>163</v>
      </c>
      <c r="C374" s="54" t="s">
        <v>45</v>
      </c>
      <c r="D374" s="54" t="s">
        <v>80</v>
      </c>
      <c r="E374" s="52" t="s">
        <v>252</v>
      </c>
      <c r="F374" s="52" t="s">
        <v>7</v>
      </c>
      <c r="G374" s="52" t="s">
        <v>140</v>
      </c>
      <c r="H374" s="52" t="s">
        <v>285</v>
      </c>
      <c r="I374" s="66" t="s">
        <v>242</v>
      </c>
      <c r="J374" s="59">
        <v>10216.799999999999</v>
      </c>
      <c r="K374" s="59">
        <v>10216.799999999999</v>
      </c>
      <c r="L374" s="59">
        <v>10100.387919999999</v>
      </c>
      <c r="M374" s="59">
        <f t="shared" si="107"/>
        <v>98.860581786860848</v>
      </c>
      <c r="N374" s="59">
        <f t="shared" si="108"/>
        <v>98.860581786860848</v>
      </c>
    </row>
    <row r="375" spans="1:14" ht="38.25" customHeight="1" x14ac:dyDescent="0.2">
      <c r="A375" s="53" t="s">
        <v>58</v>
      </c>
      <c r="B375" s="54" t="s">
        <v>163</v>
      </c>
      <c r="C375" s="54" t="s">
        <v>45</v>
      </c>
      <c r="D375" s="54" t="s">
        <v>80</v>
      </c>
      <c r="E375" s="52" t="s">
        <v>252</v>
      </c>
      <c r="F375" s="52" t="s">
        <v>7</v>
      </c>
      <c r="G375" s="52" t="s">
        <v>140</v>
      </c>
      <c r="H375" s="52" t="s">
        <v>285</v>
      </c>
      <c r="I375" s="66" t="s">
        <v>223</v>
      </c>
      <c r="J375" s="59">
        <f>J376</f>
        <v>1272.5</v>
      </c>
      <c r="K375" s="59">
        <f>K376</f>
        <v>1272.5</v>
      </c>
      <c r="L375" s="59">
        <f>L376</f>
        <v>1238.08212</v>
      </c>
      <c r="M375" s="59">
        <f t="shared" si="107"/>
        <v>97.29525500982318</v>
      </c>
      <c r="N375" s="59">
        <f t="shared" si="108"/>
        <v>97.29525500982318</v>
      </c>
    </row>
    <row r="376" spans="1:14" ht="38.25" customHeight="1" x14ac:dyDescent="0.2">
      <c r="A376" s="53" t="s">
        <v>59</v>
      </c>
      <c r="B376" s="54" t="s">
        <v>163</v>
      </c>
      <c r="C376" s="54" t="s">
        <v>45</v>
      </c>
      <c r="D376" s="54" t="s">
        <v>80</v>
      </c>
      <c r="E376" s="52" t="s">
        <v>252</v>
      </c>
      <c r="F376" s="52" t="s">
        <v>7</v>
      </c>
      <c r="G376" s="52" t="s">
        <v>140</v>
      </c>
      <c r="H376" s="52" t="s">
        <v>285</v>
      </c>
      <c r="I376" s="66" t="s">
        <v>224</v>
      </c>
      <c r="J376" s="59">
        <v>1272.5</v>
      </c>
      <c r="K376" s="59">
        <v>1272.5</v>
      </c>
      <c r="L376" s="59">
        <v>1238.08212</v>
      </c>
      <c r="M376" s="59">
        <f t="shared" si="107"/>
        <v>97.29525500982318</v>
      </c>
      <c r="N376" s="59">
        <f t="shared" si="108"/>
        <v>97.29525500982318</v>
      </c>
    </row>
    <row r="377" spans="1:14" ht="12.75" customHeight="1" x14ac:dyDescent="0.2">
      <c r="A377" s="53" t="s">
        <v>66</v>
      </c>
      <c r="B377" s="54" t="s">
        <v>163</v>
      </c>
      <c r="C377" s="54" t="s">
        <v>45</v>
      </c>
      <c r="D377" s="54" t="s">
        <v>80</v>
      </c>
      <c r="E377" s="52" t="s">
        <v>252</v>
      </c>
      <c r="F377" s="52" t="s">
        <v>7</v>
      </c>
      <c r="G377" s="52" t="s">
        <v>140</v>
      </c>
      <c r="H377" s="52" t="s">
        <v>285</v>
      </c>
      <c r="I377" s="66" t="s">
        <v>225</v>
      </c>
      <c r="J377" s="59">
        <f>J378</f>
        <v>0.5</v>
      </c>
      <c r="K377" s="59">
        <f>K378</f>
        <v>0.5</v>
      </c>
      <c r="L377" s="59">
        <f>L378</f>
        <v>7.9500000000000005E-3</v>
      </c>
      <c r="M377" s="59">
        <f t="shared" si="107"/>
        <v>1.59</v>
      </c>
      <c r="N377" s="59">
        <f t="shared" si="108"/>
        <v>1.59</v>
      </c>
    </row>
    <row r="378" spans="1:14" ht="25.5" customHeight="1" x14ac:dyDescent="0.2">
      <c r="A378" s="53" t="s">
        <v>67</v>
      </c>
      <c r="B378" s="54" t="s">
        <v>163</v>
      </c>
      <c r="C378" s="54" t="s">
        <v>45</v>
      </c>
      <c r="D378" s="54" t="s">
        <v>80</v>
      </c>
      <c r="E378" s="52" t="s">
        <v>252</v>
      </c>
      <c r="F378" s="52" t="s">
        <v>7</v>
      </c>
      <c r="G378" s="52" t="s">
        <v>140</v>
      </c>
      <c r="H378" s="52" t="s">
        <v>285</v>
      </c>
      <c r="I378" s="66" t="s">
        <v>226</v>
      </c>
      <c r="J378" s="59">
        <v>0.5</v>
      </c>
      <c r="K378" s="59">
        <v>0.5</v>
      </c>
      <c r="L378" s="59">
        <v>7.9500000000000005E-3</v>
      </c>
      <c r="M378" s="59">
        <f t="shared" si="107"/>
        <v>1.59</v>
      </c>
      <c r="N378" s="59">
        <f t="shared" si="108"/>
        <v>1.59</v>
      </c>
    </row>
    <row r="379" spans="1:14" ht="25.5" customHeight="1" x14ac:dyDescent="0.2">
      <c r="A379" s="53" t="s">
        <v>83</v>
      </c>
      <c r="B379" s="54" t="s">
        <v>163</v>
      </c>
      <c r="C379" s="54" t="s">
        <v>84</v>
      </c>
      <c r="D379" s="54"/>
      <c r="E379" s="52"/>
      <c r="F379" s="52"/>
      <c r="G379" s="52"/>
      <c r="H379" s="52"/>
      <c r="I379" s="66"/>
      <c r="J379" s="59">
        <f t="shared" ref="J379:L382" si="122">J380</f>
        <v>2594.4</v>
      </c>
      <c r="K379" s="59">
        <f t="shared" si="122"/>
        <v>2604.9</v>
      </c>
      <c r="L379" s="59">
        <f t="shared" si="122"/>
        <v>2574.9823799999999</v>
      </c>
      <c r="M379" s="59">
        <f t="shared" si="107"/>
        <v>99.251556429232181</v>
      </c>
      <c r="N379" s="59">
        <f t="shared" si="108"/>
        <v>98.851486813313358</v>
      </c>
    </row>
    <row r="380" spans="1:14" ht="51" customHeight="1" x14ac:dyDescent="0.2">
      <c r="A380" s="69" t="s">
        <v>173</v>
      </c>
      <c r="B380" s="54" t="s">
        <v>163</v>
      </c>
      <c r="C380" s="54" t="s">
        <v>84</v>
      </c>
      <c r="D380" s="54" t="s">
        <v>16</v>
      </c>
      <c r="E380" s="52"/>
      <c r="F380" s="52"/>
      <c r="G380" s="52"/>
      <c r="H380" s="52"/>
      <c r="I380" s="66"/>
      <c r="J380" s="59">
        <f>J381</f>
        <v>2594.4</v>
      </c>
      <c r="K380" s="59">
        <f t="shared" si="122"/>
        <v>2604.9</v>
      </c>
      <c r="L380" s="59">
        <f t="shared" si="122"/>
        <v>2574.9823799999999</v>
      </c>
      <c r="M380" s="59">
        <f t="shared" si="107"/>
        <v>99.251556429232181</v>
      </c>
      <c r="N380" s="59">
        <f t="shared" si="108"/>
        <v>98.851486813313358</v>
      </c>
    </row>
    <row r="381" spans="1:14" ht="76.5" customHeight="1" x14ac:dyDescent="0.2">
      <c r="A381" s="73" t="s">
        <v>755</v>
      </c>
      <c r="B381" s="54" t="s">
        <v>163</v>
      </c>
      <c r="C381" s="54" t="s">
        <v>84</v>
      </c>
      <c r="D381" s="54" t="s">
        <v>16</v>
      </c>
      <c r="E381" s="52" t="s">
        <v>96</v>
      </c>
      <c r="F381" s="52" t="s">
        <v>256</v>
      </c>
      <c r="G381" s="52"/>
      <c r="H381" s="52"/>
      <c r="I381" s="66"/>
      <c r="J381" s="59">
        <f>J382+J390</f>
        <v>2594.4</v>
      </c>
      <c r="K381" s="59">
        <f t="shared" ref="K381:L381" si="123">K382+K390</f>
        <v>2604.9</v>
      </c>
      <c r="L381" s="59">
        <f t="shared" si="123"/>
        <v>2574.9823799999999</v>
      </c>
      <c r="M381" s="59">
        <f t="shared" si="107"/>
        <v>99.251556429232181</v>
      </c>
      <c r="N381" s="59">
        <f t="shared" si="108"/>
        <v>98.851486813313358</v>
      </c>
    </row>
    <row r="382" spans="1:14" ht="54.75" customHeight="1" x14ac:dyDescent="0.2">
      <c r="A382" s="73" t="s">
        <v>756</v>
      </c>
      <c r="B382" s="54" t="s">
        <v>163</v>
      </c>
      <c r="C382" s="54" t="s">
        <v>84</v>
      </c>
      <c r="D382" s="54" t="s">
        <v>16</v>
      </c>
      <c r="E382" s="52" t="s">
        <v>96</v>
      </c>
      <c r="F382" s="52" t="s">
        <v>256</v>
      </c>
      <c r="G382" s="52" t="s">
        <v>47</v>
      </c>
      <c r="H382" s="52"/>
      <c r="I382" s="66"/>
      <c r="J382" s="59">
        <f t="shared" si="122"/>
        <v>2542.5</v>
      </c>
      <c r="K382" s="59">
        <f t="shared" si="122"/>
        <v>2542.5</v>
      </c>
      <c r="L382" s="59">
        <f t="shared" si="122"/>
        <v>2513.2633799999999</v>
      </c>
      <c r="M382" s="59">
        <f t="shared" si="107"/>
        <v>98.8500837758112</v>
      </c>
      <c r="N382" s="59">
        <f t="shared" si="108"/>
        <v>98.8500837758112</v>
      </c>
    </row>
    <row r="383" spans="1:14" ht="51" customHeight="1" x14ac:dyDescent="0.2">
      <c r="A383" s="53" t="s">
        <v>174</v>
      </c>
      <c r="B383" s="54" t="s">
        <v>163</v>
      </c>
      <c r="C383" s="54" t="s">
        <v>84</v>
      </c>
      <c r="D383" s="54" t="s">
        <v>16</v>
      </c>
      <c r="E383" s="52" t="s">
        <v>96</v>
      </c>
      <c r="F383" s="52" t="s">
        <v>256</v>
      </c>
      <c r="G383" s="52" t="s">
        <v>47</v>
      </c>
      <c r="H383" s="52" t="s">
        <v>286</v>
      </c>
      <c r="I383" s="66"/>
      <c r="J383" s="59">
        <f>J384+J386+J388</f>
        <v>2542.5</v>
      </c>
      <c r="K383" s="59">
        <f t="shared" ref="K383:L383" si="124">K384+K386+K388</f>
        <v>2542.5</v>
      </c>
      <c r="L383" s="59">
        <f t="shared" si="124"/>
        <v>2513.2633799999999</v>
      </c>
      <c r="M383" s="59">
        <f t="shared" si="107"/>
        <v>98.8500837758112</v>
      </c>
      <c r="N383" s="59">
        <f t="shared" si="108"/>
        <v>98.8500837758112</v>
      </c>
    </row>
    <row r="384" spans="1:14" ht="89.25" customHeight="1" x14ac:dyDescent="0.2">
      <c r="A384" s="53" t="s">
        <v>51</v>
      </c>
      <c r="B384" s="54" t="s">
        <v>163</v>
      </c>
      <c r="C384" s="54" t="s">
        <v>84</v>
      </c>
      <c r="D384" s="54" t="s">
        <v>16</v>
      </c>
      <c r="E384" s="52" t="s">
        <v>96</v>
      </c>
      <c r="F384" s="52" t="s">
        <v>256</v>
      </c>
      <c r="G384" s="52" t="s">
        <v>47</v>
      </c>
      <c r="H384" s="52" t="s">
        <v>286</v>
      </c>
      <c r="I384" s="66" t="s">
        <v>221</v>
      </c>
      <c r="J384" s="59">
        <f>J385</f>
        <v>2385</v>
      </c>
      <c r="K384" s="59">
        <f>K385</f>
        <v>2385</v>
      </c>
      <c r="L384" s="59">
        <f>L385</f>
        <v>2370.78163</v>
      </c>
      <c r="M384" s="59">
        <f t="shared" ref="M384:M443" si="125">L384*100/J384</f>
        <v>99.403841928721178</v>
      </c>
      <c r="N384" s="59">
        <f t="shared" ref="N384:N443" si="126">L384*100/K384</f>
        <v>99.403841928721178</v>
      </c>
    </row>
    <row r="385" spans="1:14" ht="25.5" customHeight="1" x14ac:dyDescent="0.2">
      <c r="A385" s="53" t="s">
        <v>170</v>
      </c>
      <c r="B385" s="54" t="s">
        <v>163</v>
      </c>
      <c r="C385" s="54" t="s">
        <v>84</v>
      </c>
      <c r="D385" s="54" t="s">
        <v>16</v>
      </c>
      <c r="E385" s="52" t="s">
        <v>96</v>
      </c>
      <c r="F385" s="52" t="s">
        <v>256</v>
      </c>
      <c r="G385" s="52" t="s">
        <v>47</v>
      </c>
      <c r="H385" s="52" t="s">
        <v>286</v>
      </c>
      <c r="I385" s="66" t="s">
        <v>242</v>
      </c>
      <c r="J385" s="59">
        <v>2385</v>
      </c>
      <c r="K385" s="59">
        <v>2385</v>
      </c>
      <c r="L385" s="59">
        <v>2370.78163</v>
      </c>
      <c r="M385" s="59">
        <f t="shared" si="125"/>
        <v>99.403841928721178</v>
      </c>
      <c r="N385" s="59">
        <f t="shared" si="126"/>
        <v>99.403841928721178</v>
      </c>
    </row>
    <row r="386" spans="1:14" ht="38.25" customHeight="1" x14ac:dyDescent="0.2">
      <c r="A386" s="53" t="s">
        <v>58</v>
      </c>
      <c r="B386" s="54" t="s">
        <v>163</v>
      </c>
      <c r="C386" s="54" t="s">
        <v>84</v>
      </c>
      <c r="D386" s="54" t="s">
        <v>16</v>
      </c>
      <c r="E386" s="52" t="s">
        <v>96</v>
      </c>
      <c r="F386" s="52" t="s">
        <v>256</v>
      </c>
      <c r="G386" s="52" t="s">
        <v>47</v>
      </c>
      <c r="H386" s="52" t="s">
        <v>286</v>
      </c>
      <c r="I386" s="66" t="s">
        <v>223</v>
      </c>
      <c r="J386" s="59">
        <f>J387</f>
        <v>157.4</v>
      </c>
      <c r="K386" s="59">
        <f>K387</f>
        <v>157.4</v>
      </c>
      <c r="L386" s="59">
        <f>L387</f>
        <v>142.47608</v>
      </c>
      <c r="M386" s="59">
        <f t="shared" si="125"/>
        <v>90.518475222363406</v>
      </c>
      <c r="N386" s="59">
        <f t="shared" si="126"/>
        <v>90.518475222363406</v>
      </c>
    </row>
    <row r="387" spans="1:14" ht="38.25" customHeight="1" x14ac:dyDescent="0.2">
      <c r="A387" s="53" t="s">
        <v>59</v>
      </c>
      <c r="B387" s="54" t="s">
        <v>163</v>
      </c>
      <c r="C387" s="54" t="s">
        <v>84</v>
      </c>
      <c r="D387" s="54" t="s">
        <v>16</v>
      </c>
      <c r="E387" s="52" t="s">
        <v>96</v>
      </c>
      <c r="F387" s="52" t="s">
        <v>256</v>
      </c>
      <c r="G387" s="52" t="s">
        <v>47</v>
      </c>
      <c r="H387" s="52" t="s">
        <v>286</v>
      </c>
      <c r="I387" s="66" t="s">
        <v>224</v>
      </c>
      <c r="J387" s="59">
        <v>157.4</v>
      </c>
      <c r="K387" s="59">
        <v>157.4</v>
      </c>
      <c r="L387" s="59">
        <v>142.47608</v>
      </c>
      <c r="M387" s="59">
        <f t="shared" si="125"/>
        <v>90.518475222363406</v>
      </c>
      <c r="N387" s="59">
        <f t="shared" si="126"/>
        <v>90.518475222363406</v>
      </c>
    </row>
    <row r="388" spans="1:14" ht="38.25" customHeight="1" x14ac:dyDescent="0.2">
      <c r="A388" s="185" t="s">
        <v>66</v>
      </c>
      <c r="B388" s="54" t="s">
        <v>163</v>
      </c>
      <c r="C388" s="54" t="s">
        <v>84</v>
      </c>
      <c r="D388" s="54" t="s">
        <v>16</v>
      </c>
      <c r="E388" s="52" t="s">
        <v>96</v>
      </c>
      <c r="F388" s="52" t="s">
        <v>256</v>
      </c>
      <c r="G388" s="52" t="s">
        <v>47</v>
      </c>
      <c r="H388" s="52" t="s">
        <v>286</v>
      </c>
      <c r="I388" s="66" t="s">
        <v>225</v>
      </c>
      <c r="J388" s="195">
        <f t="shared" ref="J388:L388" si="127">J389</f>
        <v>0.1</v>
      </c>
      <c r="K388" s="195">
        <f t="shared" si="127"/>
        <v>0.1</v>
      </c>
      <c r="L388" s="59">
        <f t="shared" si="127"/>
        <v>5.6699999999999997E-3</v>
      </c>
      <c r="M388" s="59">
        <f t="shared" si="125"/>
        <v>5.669999999999999</v>
      </c>
      <c r="N388" s="59">
        <f t="shared" si="126"/>
        <v>5.669999999999999</v>
      </c>
    </row>
    <row r="389" spans="1:14" ht="38.25" customHeight="1" x14ac:dyDescent="0.2">
      <c r="A389" s="185" t="s">
        <v>67</v>
      </c>
      <c r="B389" s="54" t="s">
        <v>163</v>
      </c>
      <c r="C389" s="54" t="s">
        <v>84</v>
      </c>
      <c r="D389" s="54" t="s">
        <v>16</v>
      </c>
      <c r="E389" s="52" t="s">
        <v>96</v>
      </c>
      <c r="F389" s="52" t="s">
        <v>256</v>
      </c>
      <c r="G389" s="52" t="s">
        <v>47</v>
      </c>
      <c r="H389" s="52" t="s">
        <v>286</v>
      </c>
      <c r="I389" s="66" t="s">
        <v>226</v>
      </c>
      <c r="J389" s="195">
        <v>0.1</v>
      </c>
      <c r="K389" s="59">
        <v>0.1</v>
      </c>
      <c r="L389" s="59">
        <v>5.6699999999999997E-3</v>
      </c>
      <c r="M389" s="59">
        <f t="shared" si="125"/>
        <v>5.669999999999999</v>
      </c>
      <c r="N389" s="59">
        <f t="shared" si="126"/>
        <v>5.669999999999999</v>
      </c>
    </row>
    <row r="390" spans="1:14" ht="38.25" customHeight="1" x14ac:dyDescent="0.2">
      <c r="A390" s="185" t="s">
        <v>734</v>
      </c>
      <c r="B390" s="54" t="s">
        <v>163</v>
      </c>
      <c r="C390" s="54" t="s">
        <v>84</v>
      </c>
      <c r="D390" s="54" t="s">
        <v>16</v>
      </c>
      <c r="E390" s="52" t="s">
        <v>96</v>
      </c>
      <c r="F390" s="52" t="s">
        <v>256</v>
      </c>
      <c r="G390" s="52" t="s">
        <v>16</v>
      </c>
      <c r="H390" s="52"/>
      <c r="I390" s="66"/>
      <c r="J390" s="195">
        <f>J391+J394</f>
        <v>51.9</v>
      </c>
      <c r="K390" s="195">
        <f t="shared" ref="K390:L390" si="128">K391+K394</f>
        <v>62.4</v>
      </c>
      <c r="L390" s="59">
        <f t="shared" si="128"/>
        <v>61.719000000000001</v>
      </c>
      <c r="M390" s="59">
        <f t="shared" si="125"/>
        <v>118.91907514450868</v>
      </c>
      <c r="N390" s="59">
        <f t="shared" si="126"/>
        <v>98.908653846153854</v>
      </c>
    </row>
    <row r="391" spans="1:14" ht="38.25" customHeight="1" x14ac:dyDescent="0.2">
      <c r="A391" s="185" t="s">
        <v>735</v>
      </c>
      <c r="B391" s="54" t="s">
        <v>163</v>
      </c>
      <c r="C391" s="54" t="s">
        <v>84</v>
      </c>
      <c r="D391" s="54" t="s">
        <v>16</v>
      </c>
      <c r="E391" s="52" t="s">
        <v>96</v>
      </c>
      <c r="F391" s="52" t="s">
        <v>256</v>
      </c>
      <c r="G391" s="52" t="s">
        <v>16</v>
      </c>
      <c r="H391" s="52" t="s">
        <v>736</v>
      </c>
      <c r="I391" s="66"/>
      <c r="J391" s="195">
        <f>J392</f>
        <v>26.9</v>
      </c>
      <c r="K391" s="195">
        <f t="shared" ref="K391:L392" si="129">K392</f>
        <v>26.9</v>
      </c>
      <c r="L391" s="59">
        <f t="shared" si="129"/>
        <v>26.765999999999998</v>
      </c>
      <c r="M391" s="59">
        <f t="shared" si="125"/>
        <v>99.501858736059475</v>
      </c>
      <c r="N391" s="59">
        <f t="shared" si="126"/>
        <v>99.501858736059475</v>
      </c>
    </row>
    <row r="392" spans="1:14" ht="38.25" customHeight="1" x14ac:dyDescent="0.2">
      <c r="A392" s="185" t="s">
        <v>58</v>
      </c>
      <c r="B392" s="54" t="s">
        <v>163</v>
      </c>
      <c r="C392" s="54" t="s">
        <v>84</v>
      </c>
      <c r="D392" s="54" t="s">
        <v>16</v>
      </c>
      <c r="E392" s="52" t="s">
        <v>96</v>
      </c>
      <c r="F392" s="52" t="s">
        <v>256</v>
      </c>
      <c r="G392" s="52" t="s">
        <v>16</v>
      </c>
      <c r="H392" s="52" t="s">
        <v>736</v>
      </c>
      <c r="I392" s="66" t="s">
        <v>223</v>
      </c>
      <c r="J392" s="195">
        <f>J393</f>
        <v>26.9</v>
      </c>
      <c r="K392" s="195">
        <f t="shared" si="129"/>
        <v>26.9</v>
      </c>
      <c r="L392" s="59">
        <f t="shared" si="129"/>
        <v>26.765999999999998</v>
      </c>
      <c r="M392" s="59">
        <f t="shared" si="125"/>
        <v>99.501858736059475</v>
      </c>
      <c r="N392" s="59">
        <f t="shared" si="126"/>
        <v>99.501858736059475</v>
      </c>
    </row>
    <row r="393" spans="1:14" ht="38.25" customHeight="1" x14ac:dyDescent="0.2">
      <c r="A393" s="185" t="s">
        <v>59</v>
      </c>
      <c r="B393" s="54" t="s">
        <v>163</v>
      </c>
      <c r="C393" s="54" t="s">
        <v>84</v>
      </c>
      <c r="D393" s="54" t="s">
        <v>16</v>
      </c>
      <c r="E393" s="52" t="s">
        <v>96</v>
      </c>
      <c r="F393" s="52" t="s">
        <v>256</v>
      </c>
      <c r="G393" s="52" t="s">
        <v>16</v>
      </c>
      <c r="H393" s="52" t="s">
        <v>736</v>
      </c>
      <c r="I393" s="66" t="s">
        <v>224</v>
      </c>
      <c r="J393" s="195">
        <v>26.9</v>
      </c>
      <c r="K393" s="59">
        <v>26.9</v>
      </c>
      <c r="L393" s="59">
        <v>26.765999999999998</v>
      </c>
      <c r="M393" s="59">
        <f t="shared" si="125"/>
        <v>99.501858736059475</v>
      </c>
      <c r="N393" s="59">
        <f t="shared" si="126"/>
        <v>99.501858736059475</v>
      </c>
    </row>
    <row r="394" spans="1:14" ht="38.25" customHeight="1" x14ac:dyDescent="0.2">
      <c r="A394" s="185" t="s">
        <v>737</v>
      </c>
      <c r="B394" s="54" t="s">
        <v>163</v>
      </c>
      <c r="C394" s="54" t="s">
        <v>84</v>
      </c>
      <c r="D394" s="54" t="s">
        <v>16</v>
      </c>
      <c r="E394" s="52" t="s">
        <v>96</v>
      </c>
      <c r="F394" s="52" t="s">
        <v>256</v>
      </c>
      <c r="G394" s="52" t="s">
        <v>16</v>
      </c>
      <c r="H394" s="52" t="s">
        <v>738</v>
      </c>
      <c r="I394" s="66"/>
      <c r="J394" s="195">
        <f>J395</f>
        <v>25</v>
      </c>
      <c r="K394" s="195">
        <f t="shared" ref="K394:L395" si="130">K395</f>
        <v>35.5</v>
      </c>
      <c r="L394" s="59">
        <f t="shared" si="130"/>
        <v>34.953000000000003</v>
      </c>
      <c r="M394" s="59">
        <f t="shared" si="125"/>
        <v>139.81200000000001</v>
      </c>
      <c r="N394" s="59">
        <f t="shared" si="126"/>
        <v>98.459154929577466</v>
      </c>
    </row>
    <row r="395" spans="1:14" ht="38.25" customHeight="1" x14ac:dyDescent="0.2">
      <c r="A395" s="185" t="s">
        <v>58</v>
      </c>
      <c r="B395" s="54" t="s">
        <v>163</v>
      </c>
      <c r="C395" s="54" t="s">
        <v>84</v>
      </c>
      <c r="D395" s="54" t="s">
        <v>16</v>
      </c>
      <c r="E395" s="52" t="s">
        <v>96</v>
      </c>
      <c r="F395" s="52" t="s">
        <v>256</v>
      </c>
      <c r="G395" s="52" t="s">
        <v>16</v>
      </c>
      <c r="H395" s="52" t="s">
        <v>738</v>
      </c>
      <c r="I395" s="66" t="s">
        <v>223</v>
      </c>
      <c r="J395" s="195">
        <f>J396</f>
        <v>25</v>
      </c>
      <c r="K395" s="195">
        <f t="shared" si="130"/>
        <v>35.5</v>
      </c>
      <c r="L395" s="59">
        <f t="shared" si="130"/>
        <v>34.953000000000003</v>
      </c>
      <c r="M395" s="59">
        <f t="shared" si="125"/>
        <v>139.81200000000001</v>
      </c>
      <c r="N395" s="59">
        <f t="shared" si="126"/>
        <v>98.459154929577466</v>
      </c>
    </row>
    <row r="396" spans="1:14" ht="38.25" customHeight="1" x14ac:dyDescent="0.2">
      <c r="A396" s="185" t="s">
        <v>59</v>
      </c>
      <c r="B396" s="54" t="s">
        <v>163</v>
      </c>
      <c r="C396" s="54" t="s">
        <v>84</v>
      </c>
      <c r="D396" s="54" t="s">
        <v>16</v>
      </c>
      <c r="E396" s="52" t="s">
        <v>96</v>
      </c>
      <c r="F396" s="52" t="s">
        <v>256</v>
      </c>
      <c r="G396" s="52" t="s">
        <v>16</v>
      </c>
      <c r="H396" s="52" t="s">
        <v>738</v>
      </c>
      <c r="I396" s="66" t="s">
        <v>224</v>
      </c>
      <c r="J396" s="195">
        <v>25</v>
      </c>
      <c r="K396" s="59">
        <v>35.5</v>
      </c>
      <c r="L396" s="59">
        <v>34.953000000000003</v>
      </c>
      <c r="M396" s="59">
        <f t="shared" si="125"/>
        <v>139.81200000000001</v>
      </c>
      <c r="N396" s="59">
        <f t="shared" si="126"/>
        <v>98.459154929577466</v>
      </c>
    </row>
    <row r="397" spans="1:14" ht="12.75" customHeight="1" x14ac:dyDescent="0.2">
      <c r="A397" s="53" t="s">
        <v>175</v>
      </c>
      <c r="B397" s="54" t="s">
        <v>163</v>
      </c>
      <c r="C397" s="54" t="s">
        <v>75</v>
      </c>
      <c r="D397" s="54"/>
      <c r="E397" s="52"/>
      <c r="F397" s="52"/>
      <c r="G397" s="52"/>
      <c r="H397" s="52"/>
      <c r="I397" s="66"/>
      <c r="J397" s="59">
        <f>J398+J407+J429+J445+J452</f>
        <v>352287.97419000004</v>
      </c>
      <c r="K397" s="59">
        <f>K398+K407+K429+K445+K452</f>
        <v>340861.27419000003</v>
      </c>
      <c r="L397" s="59">
        <f>L398+L407+L429+L445+L452</f>
        <v>338853.30778000003</v>
      </c>
      <c r="M397" s="59">
        <f t="shared" si="125"/>
        <v>96.186453301197773</v>
      </c>
      <c r="N397" s="59">
        <f t="shared" si="126"/>
        <v>99.410913893116316</v>
      </c>
    </row>
    <row r="398" spans="1:14" ht="12.75" customHeight="1" x14ac:dyDescent="0.2">
      <c r="A398" s="53" t="s">
        <v>176</v>
      </c>
      <c r="B398" s="54" t="s">
        <v>163</v>
      </c>
      <c r="C398" s="54" t="s">
        <v>75</v>
      </c>
      <c r="D398" s="54" t="s">
        <v>45</v>
      </c>
      <c r="E398" s="52"/>
      <c r="F398" s="52"/>
      <c r="G398" s="52"/>
      <c r="H398" s="52"/>
      <c r="I398" s="66"/>
      <c r="J398" s="59">
        <f t="shared" ref="J398:L399" si="131">J399</f>
        <v>93615.400000000009</v>
      </c>
      <c r="K398" s="59">
        <f t="shared" si="131"/>
        <v>92594.400000000009</v>
      </c>
      <c r="L398" s="59">
        <f t="shared" si="131"/>
        <v>92206.479680000004</v>
      </c>
      <c r="M398" s="59">
        <f t="shared" si="125"/>
        <v>98.494990866887278</v>
      </c>
      <c r="N398" s="59">
        <f t="shared" si="126"/>
        <v>99.581054232221376</v>
      </c>
    </row>
    <row r="399" spans="1:14" ht="51" customHeight="1" x14ac:dyDescent="0.2">
      <c r="A399" s="53" t="s">
        <v>742</v>
      </c>
      <c r="B399" s="54" t="s">
        <v>163</v>
      </c>
      <c r="C399" s="54" t="s">
        <v>75</v>
      </c>
      <c r="D399" s="54" t="s">
        <v>45</v>
      </c>
      <c r="E399" s="52" t="s">
        <v>47</v>
      </c>
      <c r="F399" s="52" t="s">
        <v>256</v>
      </c>
      <c r="G399" s="52"/>
      <c r="H399" s="52"/>
      <c r="I399" s="66"/>
      <c r="J399" s="59">
        <f t="shared" si="131"/>
        <v>93615.400000000009</v>
      </c>
      <c r="K399" s="59">
        <f t="shared" si="131"/>
        <v>92594.400000000009</v>
      </c>
      <c r="L399" s="59">
        <f t="shared" si="131"/>
        <v>92206.479680000004</v>
      </c>
      <c r="M399" s="59">
        <f t="shared" si="125"/>
        <v>98.494990866887278</v>
      </c>
      <c r="N399" s="59">
        <f t="shared" si="126"/>
        <v>99.581054232221376</v>
      </c>
    </row>
    <row r="400" spans="1:14" ht="25.5" customHeight="1" x14ac:dyDescent="0.2">
      <c r="A400" s="53" t="s">
        <v>177</v>
      </c>
      <c r="B400" s="54" t="s">
        <v>163</v>
      </c>
      <c r="C400" s="54" t="s">
        <v>75</v>
      </c>
      <c r="D400" s="54" t="s">
        <v>45</v>
      </c>
      <c r="E400" s="52" t="s">
        <v>47</v>
      </c>
      <c r="F400" s="52" t="s">
        <v>256</v>
      </c>
      <c r="G400" s="52" t="s">
        <v>45</v>
      </c>
      <c r="H400" s="52"/>
      <c r="I400" s="66"/>
      <c r="J400" s="59">
        <f>J401+J404</f>
        <v>93615.400000000009</v>
      </c>
      <c r="K400" s="59">
        <f t="shared" ref="K400:L400" si="132">K401+K404</f>
        <v>92594.400000000009</v>
      </c>
      <c r="L400" s="59">
        <f t="shared" si="132"/>
        <v>92206.479680000004</v>
      </c>
      <c r="M400" s="59">
        <f t="shared" si="125"/>
        <v>98.494990866887278</v>
      </c>
      <c r="N400" s="59">
        <f t="shared" si="126"/>
        <v>99.581054232221376</v>
      </c>
    </row>
    <row r="401" spans="1:14" ht="25.5" customHeight="1" x14ac:dyDescent="0.2">
      <c r="A401" s="53" t="s">
        <v>179</v>
      </c>
      <c r="B401" s="54" t="s">
        <v>163</v>
      </c>
      <c r="C401" s="54" t="s">
        <v>75</v>
      </c>
      <c r="D401" s="54" t="s">
        <v>45</v>
      </c>
      <c r="E401" s="52" t="s">
        <v>47</v>
      </c>
      <c r="F401" s="52" t="s">
        <v>256</v>
      </c>
      <c r="G401" s="52" t="s">
        <v>45</v>
      </c>
      <c r="H401" s="52" t="s">
        <v>287</v>
      </c>
      <c r="I401" s="66"/>
      <c r="J401" s="59">
        <f t="shared" ref="J401:L402" si="133">J402</f>
        <v>18899.3</v>
      </c>
      <c r="K401" s="59">
        <f t="shared" si="133"/>
        <v>19078.3</v>
      </c>
      <c r="L401" s="59">
        <f t="shared" si="133"/>
        <v>18690.379679999998</v>
      </c>
      <c r="M401" s="59">
        <f t="shared" si="125"/>
        <v>98.894560539279226</v>
      </c>
      <c r="N401" s="59">
        <f t="shared" si="126"/>
        <v>97.96669346849562</v>
      </c>
    </row>
    <row r="402" spans="1:14" ht="51" customHeight="1" x14ac:dyDescent="0.2">
      <c r="A402" s="53" t="s">
        <v>130</v>
      </c>
      <c r="B402" s="54" t="s">
        <v>163</v>
      </c>
      <c r="C402" s="54" t="s">
        <v>75</v>
      </c>
      <c r="D402" s="54" t="s">
        <v>45</v>
      </c>
      <c r="E402" s="52" t="s">
        <v>47</v>
      </c>
      <c r="F402" s="52" t="s">
        <v>256</v>
      </c>
      <c r="G402" s="52" t="s">
        <v>45</v>
      </c>
      <c r="H402" s="52" t="s">
        <v>287</v>
      </c>
      <c r="I402" s="66" t="s">
        <v>235</v>
      </c>
      <c r="J402" s="59">
        <f t="shared" si="133"/>
        <v>18899.3</v>
      </c>
      <c r="K402" s="59">
        <f t="shared" si="133"/>
        <v>19078.3</v>
      </c>
      <c r="L402" s="59">
        <f t="shared" si="133"/>
        <v>18690.379679999998</v>
      </c>
      <c r="M402" s="59">
        <f t="shared" si="125"/>
        <v>98.894560539279226</v>
      </c>
      <c r="N402" s="59">
        <f t="shared" si="126"/>
        <v>97.96669346849562</v>
      </c>
    </row>
    <row r="403" spans="1:14" ht="12.75" customHeight="1" x14ac:dyDescent="0.2">
      <c r="A403" s="53" t="s">
        <v>178</v>
      </c>
      <c r="B403" s="54" t="s">
        <v>163</v>
      </c>
      <c r="C403" s="54" t="s">
        <v>75</v>
      </c>
      <c r="D403" s="54" t="s">
        <v>45</v>
      </c>
      <c r="E403" s="52" t="s">
        <v>47</v>
      </c>
      <c r="F403" s="52" t="s">
        <v>256</v>
      </c>
      <c r="G403" s="52" t="s">
        <v>45</v>
      </c>
      <c r="H403" s="52" t="s">
        <v>287</v>
      </c>
      <c r="I403" s="66" t="s">
        <v>243</v>
      </c>
      <c r="J403" s="59">
        <v>18899.3</v>
      </c>
      <c r="K403" s="59">
        <v>19078.3</v>
      </c>
      <c r="L403" s="59">
        <v>18690.379679999998</v>
      </c>
      <c r="M403" s="59">
        <f t="shared" si="125"/>
        <v>98.894560539279226</v>
      </c>
      <c r="N403" s="59">
        <f t="shared" si="126"/>
        <v>97.96669346849562</v>
      </c>
    </row>
    <row r="404" spans="1:14" ht="204" customHeight="1" x14ac:dyDescent="0.2">
      <c r="A404" s="81" t="s">
        <v>32</v>
      </c>
      <c r="B404" s="54" t="s">
        <v>163</v>
      </c>
      <c r="C404" s="54" t="s">
        <v>75</v>
      </c>
      <c r="D404" s="54" t="s">
        <v>45</v>
      </c>
      <c r="E404" s="52" t="s">
        <v>47</v>
      </c>
      <c r="F404" s="52" t="s">
        <v>256</v>
      </c>
      <c r="G404" s="52" t="s">
        <v>45</v>
      </c>
      <c r="H404" s="52" t="s">
        <v>288</v>
      </c>
      <c r="I404" s="66"/>
      <c r="J404" s="59">
        <f t="shared" ref="J404:L405" si="134">J405</f>
        <v>74716.100000000006</v>
      </c>
      <c r="K404" s="59">
        <f t="shared" si="134"/>
        <v>73516.100000000006</v>
      </c>
      <c r="L404" s="59">
        <f t="shared" si="134"/>
        <v>73516.100000000006</v>
      </c>
      <c r="M404" s="59">
        <f t="shared" si="125"/>
        <v>98.393920453556873</v>
      </c>
      <c r="N404" s="59">
        <f t="shared" si="126"/>
        <v>100</v>
      </c>
    </row>
    <row r="405" spans="1:14" ht="51" customHeight="1" x14ac:dyDescent="0.2">
      <c r="A405" s="53" t="s">
        <v>130</v>
      </c>
      <c r="B405" s="54" t="s">
        <v>163</v>
      </c>
      <c r="C405" s="54" t="s">
        <v>75</v>
      </c>
      <c r="D405" s="54" t="s">
        <v>45</v>
      </c>
      <c r="E405" s="52" t="s">
        <v>47</v>
      </c>
      <c r="F405" s="52" t="s">
        <v>256</v>
      </c>
      <c r="G405" s="52" t="s">
        <v>45</v>
      </c>
      <c r="H405" s="52" t="s">
        <v>288</v>
      </c>
      <c r="I405" s="66" t="s">
        <v>235</v>
      </c>
      <c r="J405" s="59">
        <f t="shared" si="134"/>
        <v>74716.100000000006</v>
      </c>
      <c r="K405" s="59">
        <f t="shared" si="134"/>
        <v>73516.100000000006</v>
      </c>
      <c r="L405" s="59">
        <f t="shared" si="134"/>
        <v>73516.100000000006</v>
      </c>
      <c r="M405" s="59">
        <f t="shared" si="125"/>
        <v>98.393920453556873</v>
      </c>
      <c r="N405" s="59">
        <f t="shared" si="126"/>
        <v>100</v>
      </c>
    </row>
    <row r="406" spans="1:14" ht="12.75" customHeight="1" x14ac:dyDescent="0.2">
      <c r="A406" s="53" t="s">
        <v>178</v>
      </c>
      <c r="B406" s="54" t="s">
        <v>163</v>
      </c>
      <c r="C406" s="54" t="s">
        <v>75</v>
      </c>
      <c r="D406" s="54" t="s">
        <v>45</v>
      </c>
      <c r="E406" s="52" t="s">
        <v>47</v>
      </c>
      <c r="F406" s="52" t="s">
        <v>256</v>
      </c>
      <c r="G406" s="52" t="s">
        <v>45</v>
      </c>
      <c r="H406" s="52" t="s">
        <v>288</v>
      </c>
      <c r="I406" s="66" t="s">
        <v>243</v>
      </c>
      <c r="J406" s="59">
        <v>74716.100000000006</v>
      </c>
      <c r="K406" s="59">
        <v>73516.100000000006</v>
      </c>
      <c r="L406" s="59">
        <v>73516.100000000006</v>
      </c>
      <c r="M406" s="59">
        <f t="shared" si="125"/>
        <v>98.393920453556873</v>
      </c>
      <c r="N406" s="59">
        <f t="shared" si="126"/>
        <v>100</v>
      </c>
    </row>
    <row r="407" spans="1:14" ht="12.75" customHeight="1" x14ac:dyDescent="0.2">
      <c r="A407" s="53" t="s">
        <v>180</v>
      </c>
      <c r="B407" s="54" t="s">
        <v>163</v>
      </c>
      <c r="C407" s="54" t="s">
        <v>75</v>
      </c>
      <c r="D407" s="54" t="s">
        <v>47</v>
      </c>
      <c r="E407" s="52"/>
      <c r="F407" s="52"/>
      <c r="G407" s="52"/>
      <c r="H407" s="52"/>
      <c r="I407" s="66"/>
      <c r="J407" s="59">
        <f>J408+J425</f>
        <v>223959.37419</v>
      </c>
      <c r="K407" s="59">
        <f>K408+K425</f>
        <v>213553.67418999999</v>
      </c>
      <c r="L407" s="59">
        <f>L408+L425</f>
        <v>212322.65339999998</v>
      </c>
      <c r="M407" s="59">
        <f t="shared" si="125"/>
        <v>94.804093004775154</v>
      </c>
      <c r="N407" s="59">
        <f t="shared" si="126"/>
        <v>99.4235543852527</v>
      </c>
    </row>
    <row r="408" spans="1:14" ht="51" customHeight="1" x14ac:dyDescent="0.2">
      <c r="A408" s="53" t="s">
        <v>742</v>
      </c>
      <c r="B408" s="54" t="s">
        <v>163</v>
      </c>
      <c r="C408" s="54" t="s">
        <v>75</v>
      </c>
      <c r="D408" s="54" t="s">
        <v>47</v>
      </c>
      <c r="E408" s="52" t="s">
        <v>47</v>
      </c>
      <c r="F408" s="52" t="s">
        <v>256</v>
      </c>
      <c r="G408" s="52"/>
      <c r="H408" s="52"/>
      <c r="I408" s="66"/>
      <c r="J408" s="59">
        <f>J409</f>
        <v>222251.67418999999</v>
      </c>
      <c r="K408" s="59">
        <f t="shared" ref="K408:L408" si="135">K409</f>
        <v>211845.97418999998</v>
      </c>
      <c r="L408" s="59">
        <f t="shared" si="135"/>
        <v>210614.95339999997</v>
      </c>
      <c r="M408" s="59">
        <f t="shared" si="125"/>
        <v>94.764169569291099</v>
      </c>
      <c r="N408" s="59">
        <f t="shared" si="126"/>
        <v>99.418907631024439</v>
      </c>
    </row>
    <row r="409" spans="1:14" ht="25.5" customHeight="1" x14ac:dyDescent="0.2">
      <c r="A409" s="53" t="s">
        <v>181</v>
      </c>
      <c r="B409" s="54" t="s">
        <v>163</v>
      </c>
      <c r="C409" s="54" t="s">
        <v>75</v>
      </c>
      <c r="D409" s="54" t="s">
        <v>47</v>
      </c>
      <c r="E409" s="52" t="s">
        <v>47</v>
      </c>
      <c r="F409" s="52" t="s">
        <v>256</v>
      </c>
      <c r="G409" s="52" t="s">
        <v>47</v>
      </c>
      <c r="H409" s="52"/>
      <c r="I409" s="66"/>
      <c r="J409" s="59">
        <f>J413+J416+J419+J422+J410</f>
        <v>222251.67418999999</v>
      </c>
      <c r="K409" s="59">
        <f t="shared" ref="K409:L409" si="136">K413+K416+K419+K422+K410</f>
        <v>211845.97418999998</v>
      </c>
      <c r="L409" s="59">
        <f t="shared" si="136"/>
        <v>210614.95339999997</v>
      </c>
      <c r="M409" s="59">
        <f t="shared" si="125"/>
        <v>94.764169569291099</v>
      </c>
      <c r="N409" s="59">
        <f t="shared" si="126"/>
        <v>99.418907631024439</v>
      </c>
    </row>
    <row r="410" spans="1:14" ht="25.5" customHeight="1" x14ac:dyDescent="0.2">
      <c r="A410" s="185" t="s">
        <v>739</v>
      </c>
      <c r="B410" s="54" t="s">
        <v>163</v>
      </c>
      <c r="C410" s="54" t="s">
        <v>75</v>
      </c>
      <c r="D410" s="54" t="s">
        <v>47</v>
      </c>
      <c r="E410" s="196" t="s">
        <v>47</v>
      </c>
      <c r="F410" s="196" t="s">
        <v>256</v>
      </c>
      <c r="G410" s="196" t="s">
        <v>47</v>
      </c>
      <c r="H410" s="196" t="s">
        <v>740</v>
      </c>
      <c r="I410" s="66"/>
      <c r="J410" s="59">
        <f>J411</f>
        <v>260.39999999999998</v>
      </c>
      <c r="K410" s="59">
        <v>260.39999999999998</v>
      </c>
      <c r="L410" s="59">
        <v>260.39999999999998</v>
      </c>
      <c r="M410" s="59">
        <f t="shared" si="125"/>
        <v>100</v>
      </c>
      <c r="N410" s="59">
        <f t="shared" si="126"/>
        <v>100</v>
      </c>
    </row>
    <row r="411" spans="1:14" ht="25.5" customHeight="1" x14ac:dyDescent="0.2">
      <c r="A411" s="188" t="s">
        <v>130</v>
      </c>
      <c r="B411" s="54" t="s">
        <v>163</v>
      </c>
      <c r="C411" s="54" t="s">
        <v>75</v>
      </c>
      <c r="D411" s="54" t="s">
        <v>47</v>
      </c>
      <c r="E411" s="196" t="s">
        <v>47</v>
      </c>
      <c r="F411" s="196" t="s">
        <v>256</v>
      </c>
      <c r="G411" s="196" t="s">
        <v>47</v>
      </c>
      <c r="H411" s="196" t="s">
        <v>740</v>
      </c>
      <c r="I411" s="66" t="s">
        <v>235</v>
      </c>
      <c r="J411" s="59">
        <f>J412</f>
        <v>260.39999999999998</v>
      </c>
      <c r="K411" s="59">
        <v>260.39999999999998</v>
      </c>
      <c r="L411" s="59">
        <v>260.39999999999998</v>
      </c>
      <c r="M411" s="59">
        <f t="shared" si="125"/>
        <v>100</v>
      </c>
      <c r="N411" s="59">
        <f t="shared" si="126"/>
        <v>100</v>
      </c>
    </row>
    <row r="412" spans="1:14" ht="18.75" customHeight="1" x14ac:dyDescent="0.2">
      <c r="A412" s="185" t="s">
        <v>178</v>
      </c>
      <c r="B412" s="54" t="s">
        <v>163</v>
      </c>
      <c r="C412" s="54" t="s">
        <v>75</v>
      </c>
      <c r="D412" s="54" t="s">
        <v>47</v>
      </c>
      <c r="E412" s="196" t="s">
        <v>47</v>
      </c>
      <c r="F412" s="196" t="s">
        <v>256</v>
      </c>
      <c r="G412" s="196" t="s">
        <v>47</v>
      </c>
      <c r="H412" s="196" t="s">
        <v>740</v>
      </c>
      <c r="I412" s="66" t="s">
        <v>243</v>
      </c>
      <c r="J412" s="59">
        <v>260.39999999999998</v>
      </c>
      <c r="K412" s="59">
        <v>260.39999999999998</v>
      </c>
      <c r="L412" s="59">
        <v>260.39999999999998</v>
      </c>
      <c r="M412" s="59">
        <f t="shared" si="125"/>
        <v>100</v>
      </c>
      <c r="N412" s="59">
        <f t="shared" si="126"/>
        <v>100</v>
      </c>
    </row>
    <row r="413" spans="1:14" ht="66" customHeight="1" x14ac:dyDescent="0.2">
      <c r="A413" s="53" t="s">
        <v>182</v>
      </c>
      <c r="B413" s="54" t="s">
        <v>163</v>
      </c>
      <c r="C413" s="54" t="s">
        <v>75</v>
      </c>
      <c r="D413" s="54" t="s">
        <v>47</v>
      </c>
      <c r="E413" s="52" t="s">
        <v>47</v>
      </c>
      <c r="F413" s="52" t="s">
        <v>256</v>
      </c>
      <c r="G413" s="52" t="s">
        <v>47</v>
      </c>
      <c r="H413" s="52" t="s">
        <v>289</v>
      </c>
      <c r="I413" s="66"/>
      <c r="J413" s="59">
        <f t="shared" ref="J413:L414" si="137">J414</f>
        <v>17467.5671</v>
      </c>
      <c r="K413" s="59">
        <f t="shared" si="137"/>
        <v>17467.5671</v>
      </c>
      <c r="L413" s="59">
        <f t="shared" si="137"/>
        <v>17467.5671</v>
      </c>
      <c r="M413" s="59">
        <f t="shared" si="125"/>
        <v>100</v>
      </c>
      <c r="N413" s="59">
        <f t="shared" si="126"/>
        <v>100</v>
      </c>
    </row>
    <row r="414" spans="1:14" ht="51" customHeight="1" x14ac:dyDescent="0.2">
      <c r="A414" s="53" t="s">
        <v>130</v>
      </c>
      <c r="B414" s="54" t="s">
        <v>163</v>
      </c>
      <c r="C414" s="54" t="s">
        <v>75</v>
      </c>
      <c r="D414" s="54" t="s">
        <v>47</v>
      </c>
      <c r="E414" s="52" t="s">
        <v>47</v>
      </c>
      <c r="F414" s="52" t="s">
        <v>256</v>
      </c>
      <c r="G414" s="52" t="s">
        <v>47</v>
      </c>
      <c r="H414" s="52" t="s">
        <v>289</v>
      </c>
      <c r="I414" s="66" t="s">
        <v>235</v>
      </c>
      <c r="J414" s="59">
        <f t="shared" si="137"/>
        <v>17467.5671</v>
      </c>
      <c r="K414" s="59">
        <f t="shared" si="137"/>
        <v>17467.5671</v>
      </c>
      <c r="L414" s="59">
        <f t="shared" si="137"/>
        <v>17467.5671</v>
      </c>
      <c r="M414" s="59">
        <f t="shared" si="125"/>
        <v>100</v>
      </c>
      <c r="N414" s="59">
        <f t="shared" si="126"/>
        <v>100</v>
      </c>
    </row>
    <row r="415" spans="1:14" ht="12.75" customHeight="1" x14ac:dyDescent="0.2">
      <c r="A415" s="53" t="s">
        <v>178</v>
      </c>
      <c r="B415" s="54" t="s">
        <v>163</v>
      </c>
      <c r="C415" s="54" t="s">
        <v>75</v>
      </c>
      <c r="D415" s="54" t="s">
        <v>47</v>
      </c>
      <c r="E415" s="52" t="s">
        <v>47</v>
      </c>
      <c r="F415" s="52" t="s">
        <v>256</v>
      </c>
      <c r="G415" s="52" t="s">
        <v>47</v>
      </c>
      <c r="H415" s="52" t="s">
        <v>289</v>
      </c>
      <c r="I415" s="66" t="s">
        <v>243</v>
      </c>
      <c r="J415" s="59">
        <v>17467.5671</v>
      </c>
      <c r="K415" s="59">
        <v>17467.5671</v>
      </c>
      <c r="L415" s="59">
        <v>17467.5671</v>
      </c>
      <c r="M415" s="59">
        <f t="shared" si="125"/>
        <v>100</v>
      </c>
      <c r="N415" s="59">
        <f t="shared" si="126"/>
        <v>100</v>
      </c>
    </row>
    <row r="416" spans="1:14" ht="38.25" customHeight="1" x14ac:dyDescent="0.2">
      <c r="A416" s="53" t="s">
        <v>183</v>
      </c>
      <c r="B416" s="54" t="s">
        <v>163</v>
      </c>
      <c r="C416" s="54" t="s">
        <v>75</v>
      </c>
      <c r="D416" s="54" t="s">
        <v>47</v>
      </c>
      <c r="E416" s="52" t="s">
        <v>47</v>
      </c>
      <c r="F416" s="52" t="s">
        <v>256</v>
      </c>
      <c r="G416" s="52" t="s">
        <v>47</v>
      </c>
      <c r="H416" s="52" t="s">
        <v>290</v>
      </c>
      <c r="I416" s="66"/>
      <c r="J416" s="59">
        <f t="shared" ref="J416:L417" si="138">J417</f>
        <v>29635.3</v>
      </c>
      <c r="K416" s="59">
        <f t="shared" si="138"/>
        <v>29629.599999999999</v>
      </c>
      <c r="L416" s="59">
        <f t="shared" si="138"/>
        <v>28398.57921</v>
      </c>
      <c r="M416" s="59">
        <f t="shared" si="125"/>
        <v>95.826865967275523</v>
      </c>
      <c r="N416" s="59">
        <f t="shared" si="126"/>
        <v>95.845300679050681</v>
      </c>
    </row>
    <row r="417" spans="1:14" ht="51" customHeight="1" x14ac:dyDescent="0.2">
      <c r="A417" s="53" t="s">
        <v>130</v>
      </c>
      <c r="B417" s="54" t="s">
        <v>163</v>
      </c>
      <c r="C417" s="54" t="s">
        <v>75</v>
      </c>
      <c r="D417" s="54" t="s">
        <v>47</v>
      </c>
      <c r="E417" s="52" t="s">
        <v>47</v>
      </c>
      <c r="F417" s="52" t="s">
        <v>256</v>
      </c>
      <c r="G417" s="52" t="s">
        <v>47</v>
      </c>
      <c r="H417" s="52" t="s">
        <v>290</v>
      </c>
      <c r="I417" s="66" t="s">
        <v>235</v>
      </c>
      <c r="J417" s="59">
        <f t="shared" si="138"/>
        <v>29635.3</v>
      </c>
      <c r="K417" s="59">
        <f t="shared" si="138"/>
        <v>29629.599999999999</v>
      </c>
      <c r="L417" s="59">
        <f t="shared" si="138"/>
        <v>28398.57921</v>
      </c>
      <c r="M417" s="59">
        <f t="shared" si="125"/>
        <v>95.826865967275523</v>
      </c>
      <c r="N417" s="59">
        <f t="shared" si="126"/>
        <v>95.845300679050681</v>
      </c>
    </row>
    <row r="418" spans="1:14" ht="12.75" customHeight="1" x14ac:dyDescent="0.2">
      <c r="A418" s="53" t="s">
        <v>178</v>
      </c>
      <c r="B418" s="54" t="s">
        <v>163</v>
      </c>
      <c r="C418" s="54" t="s">
        <v>75</v>
      </c>
      <c r="D418" s="54" t="s">
        <v>47</v>
      </c>
      <c r="E418" s="52" t="s">
        <v>47</v>
      </c>
      <c r="F418" s="52" t="s">
        <v>256</v>
      </c>
      <c r="G418" s="52" t="s">
        <v>47</v>
      </c>
      <c r="H418" s="52" t="s">
        <v>290</v>
      </c>
      <c r="I418" s="66" t="s">
        <v>243</v>
      </c>
      <c r="J418" s="59">
        <v>29635.3</v>
      </c>
      <c r="K418" s="59">
        <v>29629.599999999999</v>
      </c>
      <c r="L418" s="59">
        <v>28398.57921</v>
      </c>
      <c r="M418" s="59">
        <f t="shared" si="125"/>
        <v>95.826865967275523</v>
      </c>
      <c r="N418" s="59">
        <f t="shared" si="126"/>
        <v>95.845300679050681</v>
      </c>
    </row>
    <row r="419" spans="1:14" ht="229.5" customHeight="1" x14ac:dyDescent="0.2">
      <c r="A419" s="81" t="s">
        <v>31</v>
      </c>
      <c r="B419" s="54" t="s">
        <v>163</v>
      </c>
      <c r="C419" s="54" t="s">
        <v>75</v>
      </c>
      <c r="D419" s="54" t="s">
        <v>47</v>
      </c>
      <c r="E419" s="52" t="s">
        <v>47</v>
      </c>
      <c r="F419" s="52" t="s">
        <v>256</v>
      </c>
      <c r="G419" s="52" t="s">
        <v>47</v>
      </c>
      <c r="H419" s="52" t="s">
        <v>291</v>
      </c>
      <c r="I419" s="66"/>
      <c r="J419" s="75">
        <f t="shared" ref="J419:L420" si="139">J420</f>
        <v>166499.29999999999</v>
      </c>
      <c r="K419" s="75">
        <f t="shared" si="139"/>
        <v>156099.29999999999</v>
      </c>
      <c r="L419" s="59">
        <f t="shared" si="139"/>
        <v>156099.29999999999</v>
      </c>
      <c r="M419" s="59">
        <f t="shared" si="125"/>
        <v>93.753727493148617</v>
      </c>
      <c r="N419" s="59">
        <f t="shared" si="126"/>
        <v>100</v>
      </c>
    </row>
    <row r="420" spans="1:14" ht="51" customHeight="1" x14ac:dyDescent="0.2">
      <c r="A420" s="53" t="s">
        <v>130</v>
      </c>
      <c r="B420" s="54" t="s">
        <v>163</v>
      </c>
      <c r="C420" s="54" t="s">
        <v>75</v>
      </c>
      <c r="D420" s="54" t="s">
        <v>47</v>
      </c>
      <c r="E420" s="52" t="s">
        <v>47</v>
      </c>
      <c r="F420" s="52" t="s">
        <v>256</v>
      </c>
      <c r="G420" s="52" t="s">
        <v>47</v>
      </c>
      <c r="H420" s="52" t="s">
        <v>291</v>
      </c>
      <c r="I420" s="66" t="s">
        <v>235</v>
      </c>
      <c r="J420" s="75">
        <f t="shared" si="139"/>
        <v>166499.29999999999</v>
      </c>
      <c r="K420" s="75">
        <f t="shared" si="139"/>
        <v>156099.29999999999</v>
      </c>
      <c r="L420" s="59">
        <f t="shared" si="139"/>
        <v>156099.29999999999</v>
      </c>
      <c r="M420" s="59">
        <f t="shared" si="125"/>
        <v>93.753727493148617</v>
      </c>
      <c r="N420" s="59">
        <f t="shared" si="126"/>
        <v>100</v>
      </c>
    </row>
    <row r="421" spans="1:14" ht="12.75" customHeight="1" x14ac:dyDescent="0.2">
      <c r="A421" s="53" t="s">
        <v>178</v>
      </c>
      <c r="B421" s="54" t="s">
        <v>163</v>
      </c>
      <c r="C421" s="54" t="s">
        <v>75</v>
      </c>
      <c r="D421" s="54" t="s">
        <v>47</v>
      </c>
      <c r="E421" s="52" t="s">
        <v>47</v>
      </c>
      <c r="F421" s="52" t="s">
        <v>256</v>
      </c>
      <c r="G421" s="52" t="s">
        <v>47</v>
      </c>
      <c r="H421" s="52" t="s">
        <v>291</v>
      </c>
      <c r="I421" s="66" t="s">
        <v>243</v>
      </c>
      <c r="J421" s="75">
        <v>166499.29999999999</v>
      </c>
      <c r="K421" s="75">
        <v>156099.29999999999</v>
      </c>
      <c r="L421" s="59">
        <v>156099.29999999999</v>
      </c>
      <c r="M421" s="59">
        <f t="shared" si="125"/>
        <v>93.753727493148617</v>
      </c>
      <c r="N421" s="59">
        <f t="shared" si="126"/>
        <v>100</v>
      </c>
    </row>
    <row r="422" spans="1:14" ht="63.75" customHeight="1" x14ac:dyDescent="0.2">
      <c r="A422" s="53" t="s">
        <v>184</v>
      </c>
      <c r="B422" s="54" t="s">
        <v>185</v>
      </c>
      <c r="C422" s="54" t="s">
        <v>75</v>
      </c>
      <c r="D422" s="54" t="s">
        <v>47</v>
      </c>
      <c r="E422" s="52" t="s">
        <v>47</v>
      </c>
      <c r="F422" s="52" t="s">
        <v>256</v>
      </c>
      <c r="G422" s="52" t="s">
        <v>47</v>
      </c>
      <c r="H422" s="52" t="s">
        <v>292</v>
      </c>
      <c r="I422" s="66"/>
      <c r="J422" s="59">
        <f t="shared" ref="J422:L423" si="140">J423</f>
        <v>8389.1070899999995</v>
      </c>
      <c r="K422" s="59">
        <f t="shared" si="140"/>
        <v>8389.1070899999995</v>
      </c>
      <c r="L422" s="59">
        <f t="shared" si="140"/>
        <v>8389.1070899999995</v>
      </c>
      <c r="M422" s="59">
        <f t="shared" si="125"/>
        <v>100</v>
      </c>
      <c r="N422" s="59">
        <f t="shared" si="126"/>
        <v>100</v>
      </c>
    </row>
    <row r="423" spans="1:14" ht="51" customHeight="1" x14ac:dyDescent="0.2">
      <c r="A423" s="53" t="s">
        <v>130</v>
      </c>
      <c r="B423" s="54" t="s">
        <v>185</v>
      </c>
      <c r="C423" s="54" t="s">
        <v>75</v>
      </c>
      <c r="D423" s="54" t="s">
        <v>47</v>
      </c>
      <c r="E423" s="52" t="s">
        <v>47</v>
      </c>
      <c r="F423" s="52" t="s">
        <v>256</v>
      </c>
      <c r="G423" s="52" t="s">
        <v>47</v>
      </c>
      <c r="H423" s="52" t="s">
        <v>292</v>
      </c>
      <c r="I423" s="66" t="s">
        <v>235</v>
      </c>
      <c r="J423" s="59">
        <f t="shared" si="140"/>
        <v>8389.1070899999995</v>
      </c>
      <c r="K423" s="59">
        <f t="shared" si="140"/>
        <v>8389.1070899999995</v>
      </c>
      <c r="L423" s="59">
        <f t="shared" si="140"/>
        <v>8389.1070899999995</v>
      </c>
      <c r="M423" s="59">
        <f t="shared" si="125"/>
        <v>100</v>
      </c>
      <c r="N423" s="59">
        <f t="shared" si="126"/>
        <v>100</v>
      </c>
    </row>
    <row r="424" spans="1:14" ht="16.5" customHeight="1" x14ac:dyDescent="0.2">
      <c r="A424" s="53" t="s">
        <v>178</v>
      </c>
      <c r="B424" s="54" t="s">
        <v>185</v>
      </c>
      <c r="C424" s="54" t="s">
        <v>75</v>
      </c>
      <c r="D424" s="54" t="s">
        <v>47</v>
      </c>
      <c r="E424" s="52" t="s">
        <v>47</v>
      </c>
      <c r="F424" s="52" t="s">
        <v>256</v>
      </c>
      <c r="G424" s="52" t="s">
        <v>47</v>
      </c>
      <c r="H424" s="52" t="s">
        <v>292</v>
      </c>
      <c r="I424" s="66" t="s">
        <v>243</v>
      </c>
      <c r="J424" s="59">
        <v>8389.1070899999995</v>
      </c>
      <c r="K424" s="59">
        <v>8389.1070899999995</v>
      </c>
      <c r="L424" s="59">
        <v>8389.1070899999995</v>
      </c>
      <c r="M424" s="59">
        <f t="shared" si="125"/>
        <v>100</v>
      </c>
      <c r="N424" s="59">
        <f t="shared" si="126"/>
        <v>100</v>
      </c>
    </row>
    <row r="425" spans="1:14" ht="42" customHeight="1" x14ac:dyDescent="0.2">
      <c r="A425" s="185" t="s">
        <v>654</v>
      </c>
      <c r="B425" s="54" t="s">
        <v>185</v>
      </c>
      <c r="C425" s="54" t="s">
        <v>75</v>
      </c>
      <c r="D425" s="54" t="s">
        <v>47</v>
      </c>
      <c r="E425" s="52" t="s">
        <v>47</v>
      </c>
      <c r="F425" s="52" t="s">
        <v>256</v>
      </c>
      <c r="G425" s="52" t="s">
        <v>655</v>
      </c>
      <c r="H425" s="52"/>
      <c r="I425" s="66"/>
      <c r="J425" s="59">
        <f>J426</f>
        <v>1707.7</v>
      </c>
      <c r="K425" s="59">
        <f t="shared" ref="K425:L425" si="141">K426</f>
        <v>1707.7</v>
      </c>
      <c r="L425" s="59">
        <f t="shared" si="141"/>
        <v>1707.7</v>
      </c>
      <c r="M425" s="59">
        <f t="shared" si="125"/>
        <v>100</v>
      </c>
      <c r="N425" s="59">
        <f t="shared" si="126"/>
        <v>100</v>
      </c>
    </row>
    <row r="426" spans="1:14" ht="42" customHeight="1" x14ac:dyDescent="0.2">
      <c r="A426" s="185" t="s">
        <v>656</v>
      </c>
      <c r="B426" s="54" t="s">
        <v>185</v>
      </c>
      <c r="C426" s="54" t="s">
        <v>75</v>
      </c>
      <c r="D426" s="54" t="s">
        <v>47</v>
      </c>
      <c r="E426" s="52" t="s">
        <v>47</v>
      </c>
      <c r="F426" s="52" t="s">
        <v>256</v>
      </c>
      <c r="G426" s="52" t="s">
        <v>655</v>
      </c>
      <c r="H426" s="52" t="s">
        <v>741</v>
      </c>
      <c r="I426" s="66"/>
      <c r="J426" s="59">
        <f t="shared" ref="J426:L427" si="142">J427</f>
        <v>1707.7</v>
      </c>
      <c r="K426" s="59">
        <f t="shared" si="142"/>
        <v>1707.7</v>
      </c>
      <c r="L426" s="59">
        <f t="shared" si="142"/>
        <v>1707.7</v>
      </c>
      <c r="M426" s="59">
        <f t="shared" si="125"/>
        <v>100</v>
      </c>
      <c r="N426" s="59">
        <f t="shared" si="126"/>
        <v>100</v>
      </c>
    </row>
    <row r="427" spans="1:14" ht="36.75" customHeight="1" x14ac:dyDescent="0.2">
      <c r="A427" s="185" t="s">
        <v>130</v>
      </c>
      <c r="B427" s="54" t="s">
        <v>185</v>
      </c>
      <c r="C427" s="54" t="s">
        <v>75</v>
      </c>
      <c r="D427" s="54" t="s">
        <v>47</v>
      </c>
      <c r="E427" s="52" t="s">
        <v>47</v>
      </c>
      <c r="F427" s="52" t="s">
        <v>256</v>
      </c>
      <c r="G427" s="52" t="s">
        <v>655</v>
      </c>
      <c r="H427" s="52" t="s">
        <v>741</v>
      </c>
      <c r="I427" s="66" t="s">
        <v>235</v>
      </c>
      <c r="J427" s="59">
        <f t="shared" si="142"/>
        <v>1707.7</v>
      </c>
      <c r="K427" s="59">
        <f t="shared" si="142"/>
        <v>1707.7</v>
      </c>
      <c r="L427" s="59">
        <f t="shared" si="142"/>
        <v>1707.7</v>
      </c>
      <c r="M427" s="59">
        <f t="shared" si="125"/>
        <v>100</v>
      </c>
      <c r="N427" s="59">
        <f t="shared" si="126"/>
        <v>100</v>
      </c>
    </row>
    <row r="428" spans="1:14" ht="16.5" customHeight="1" x14ac:dyDescent="0.2">
      <c r="A428" s="185" t="s">
        <v>178</v>
      </c>
      <c r="B428" s="54" t="s">
        <v>185</v>
      </c>
      <c r="C428" s="54" t="s">
        <v>75</v>
      </c>
      <c r="D428" s="54" t="s">
        <v>47</v>
      </c>
      <c r="E428" s="52" t="s">
        <v>47</v>
      </c>
      <c r="F428" s="52" t="s">
        <v>256</v>
      </c>
      <c r="G428" s="52" t="s">
        <v>655</v>
      </c>
      <c r="H428" s="52" t="s">
        <v>741</v>
      </c>
      <c r="I428" s="66" t="s">
        <v>243</v>
      </c>
      <c r="J428" s="59">
        <v>1707.7</v>
      </c>
      <c r="K428" s="59">
        <v>1707.7</v>
      </c>
      <c r="L428" s="59">
        <v>1707.7</v>
      </c>
      <c r="M428" s="59">
        <f t="shared" si="125"/>
        <v>100</v>
      </c>
      <c r="N428" s="59">
        <f t="shared" si="126"/>
        <v>100</v>
      </c>
    </row>
    <row r="429" spans="1:14" ht="20.25" customHeight="1" x14ac:dyDescent="0.2">
      <c r="A429" s="87" t="s">
        <v>186</v>
      </c>
      <c r="B429" s="54" t="s">
        <v>163</v>
      </c>
      <c r="C429" s="54" t="s">
        <v>75</v>
      </c>
      <c r="D429" s="54" t="s">
        <v>84</v>
      </c>
      <c r="E429" s="52"/>
      <c r="F429" s="52"/>
      <c r="G429" s="52"/>
      <c r="H429" s="52"/>
      <c r="I429" s="66"/>
      <c r="J429" s="59">
        <f>J430+J439</f>
        <v>30227.200000000001</v>
      </c>
      <c r="K429" s="59">
        <f>K430+K439</f>
        <v>30227.200000000001</v>
      </c>
      <c r="L429" s="59">
        <f>L430+L439</f>
        <v>29953.188159999998</v>
      </c>
      <c r="M429" s="59">
        <f t="shared" si="125"/>
        <v>99.093492483590921</v>
      </c>
      <c r="N429" s="59">
        <f t="shared" si="126"/>
        <v>99.093492483590921</v>
      </c>
    </row>
    <row r="430" spans="1:14" ht="51" customHeight="1" x14ac:dyDescent="0.2">
      <c r="A430" s="53" t="s">
        <v>742</v>
      </c>
      <c r="B430" s="54" t="s">
        <v>163</v>
      </c>
      <c r="C430" s="54" t="s">
        <v>75</v>
      </c>
      <c r="D430" s="54" t="s">
        <v>84</v>
      </c>
      <c r="E430" s="52" t="s">
        <v>47</v>
      </c>
      <c r="F430" s="52" t="s">
        <v>256</v>
      </c>
      <c r="G430" s="52"/>
      <c r="H430" s="52"/>
      <c r="I430" s="66"/>
      <c r="J430" s="59">
        <f>J431+J435</f>
        <v>19386.2</v>
      </c>
      <c r="K430" s="59">
        <f>K431+K435</f>
        <v>19386.2</v>
      </c>
      <c r="L430" s="59">
        <f>L431+L435</f>
        <v>19173.247240000001</v>
      </c>
      <c r="M430" s="59">
        <f t="shared" si="125"/>
        <v>98.901523970659539</v>
      </c>
      <c r="N430" s="59">
        <f t="shared" si="126"/>
        <v>98.901523970659539</v>
      </c>
    </row>
    <row r="431" spans="1:14" ht="25.5" customHeight="1" x14ac:dyDescent="0.2">
      <c r="A431" s="53" t="s">
        <v>187</v>
      </c>
      <c r="B431" s="54" t="s">
        <v>163</v>
      </c>
      <c r="C431" s="54" t="s">
        <v>75</v>
      </c>
      <c r="D431" s="54" t="s">
        <v>84</v>
      </c>
      <c r="E431" s="52" t="s">
        <v>47</v>
      </c>
      <c r="F431" s="52" t="s">
        <v>256</v>
      </c>
      <c r="G431" s="52" t="s">
        <v>84</v>
      </c>
      <c r="H431" s="52"/>
      <c r="I431" s="66"/>
      <c r="J431" s="59">
        <f>J432</f>
        <v>3087.9</v>
      </c>
      <c r="K431" s="59">
        <f t="shared" ref="K431:L431" si="143">K432</f>
        <v>3157.9</v>
      </c>
      <c r="L431" s="59">
        <f t="shared" si="143"/>
        <v>3138.0942500000001</v>
      </c>
      <c r="M431" s="59">
        <f t="shared" si="125"/>
        <v>101.62551410343599</v>
      </c>
      <c r="N431" s="59">
        <f t="shared" si="126"/>
        <v>99.372818961968392</v>
      </c>
    </row>
    <row r="432" spans="1:14" ht="25.5" customHeight="1" x14ac:dyDescent="0.2">
      <c r="A432" s="53" t="s">
        <v>188</v>
      </c>
      <c r="B432" s="54" t="s">
        <v>163</v>
      </c>
      <c r="C432" s="54" t="s">
        <v>75</v>
      </c>
      <c r="D432" s="54" t="s">
        <v>84</v>
      </c>
      <c r="E432" s="52" t="s">
        <v>47</v>
      </c>
      <c r="F432" s="52" t="s">
        <v>256</v>
      </c>
      <c r="G432" s="52" t="s">
        <v>84</v>
      </c>
      <c r="H432" s="52" t="s">
        <v>293</v>
      </c>
      <c r="I432" s="66" t="s">
        <v>0</v>
      </c>
      <c r="J432" s="59">
        <f t="shared" ref="J432:L433" si="144">J433</f>
        <v>3087.9</v>
      </c>
      <c r="K432" s="59">
        <f t="shared" si="144"/>
        <v>3157.9</v>
      </c>
      <c r="L432" s="59">
        <f t="shared" si="144"/>
        <v>3138.0942500000001</v>
      </c>
      <c r="M432" s="59">
        <f t="shared" si="125"/>
        <v>101.62551410343599</v>
      </c>
      <c r="N432" s="59">
        <f t="shared" si="126"/>
        <v>99.372818961968392</v>
      </c>
    </row>
    <row r="433" spans="1:14" ht="51" customHeight="1" x14ac:dyDescent="0.2">
      <c r="A433" s="53" t="s">
        <v>130</v>
      </c>
      <c r="B433" s="54" t="s">
        <v>163</v>
      </c>
      <c r="C433" s="54" t="s">
        <v>75</v>
      </c>
      <c r="D433" s="54" t="s">
        <v>84</v>
      </c>
      <c r="E433" s="52" t="s">
        <v>47</v>
      </c>
      <c r="F433" s="52" t="s">
        <v>256</v>
      </c>
      <c r="G433" s="52" t="s">
        <v>84</v>
      </c>
      <c r="H433" s="52" t="s">
        <v>293</v>
      </c>
      <c r="I433" s="66" t="s">
        <v>235</v>
      </c>
      <c r="J433" s="59">
        <f t="shared" si="144"/>
        <v>3087.9</v>
      </c>
      <c r="K433" s="59">
        <f t="shared" si="144"/>
        <v>3157.9</v>
      </c>
      <c r="L433" s="59">
        <f t="shared" si="144"/>
        <v>3138.0942500000001</v>
      </c>
      <c r="M433" s="59">
        <f t="shared" si="125"/>
        <v>101.62551410343599</v>
      </c>
      <c r="N433" s="59">
        <f t="shared" si="126"/>
        <v>99.372818961968392</v>
      </c>
    </row>
    <row r="434" spans="1:14" ht="12.75" customHeight="1" x14ac:dyDescent="0.2">
      <c r="A434" s="53" t="s">
        <v>178</v>
      </c>
      <c r="B434" s="54" t="s">
        <v>163</v>
      </c>
      <c r="C434" s="54" t="s">
        <v>75</v>
      </c>
      <c r="D434" s="54" t="s">
        <v>84</v>
      </c>
      <c r="E434" s="52" t="s">
        <v>47</v>
      </c>
      <c r="F434" s="52" t="s">
        <v>256</v>
      </c>
      <c r="G434" s="52" t="s">
        <v>84</v>
      </c>
      <c r="H434" s="52" t="s">
        <v>293</v>
      </c>
      <c r="I434" s="66" t="s">
        <v>243</v>
      </c>
      <c r="J434" s="59">
        <v>3087.9</v>
      </c>
      <c r="K434" s="59">
        <v>3157.9</v>
      </c>
      <c r="L434" s="59">
        <v>3138.0942500000001</v>
      </c>
      <c r="M434" s="59">
        <f t="shared" si="125"/>
        <v>101.62551410343599</v>
      </c>
      <c r="N434" s="59">
        <f t="shared" si="126"/>
        <v>99.372818961968392</v>
      </c>
    </row>
    <row r="435" spans="1:14" ht="38.25" customHeight="1" x14ac:dyDescent="0.2">
      <c r="A435" s="53" t="s">
        <v>189</v>
      </c>
      <c r="B435" s="54" t="s">
        <v>163</v>
      </c>
      <c r="C435" s="54" t="s">
        <v>75</v>
      </c>
      <c r="D435" s="54" t="s">
        <v>84</v>
      </c>
      <c r="E435" s="52" t="s">
        <v>47</v>
      </c>
      <c r="F435" s="52" t="s">
        <v>256</v>
      </c>
      <c r="G435" s="52" t="s">
        <v>54</v>
      </c>
      <c r="H435" s="52"/>
      <c r="I435" s="54"/>
      <c r="J435" s="59">
        <f>J437</f>
        <v>16298.3</v>
      </c>
      <c r="K435" s="59">
        <f>K437</f>
        <v>16228.3</v>
      </c>
      <c r="L435" s="59">
        <f>L437</f>
        <v>16035.152990000001</v>
      </c>
      <c r="M435" s="59">
        <f t="shared" si="125"/>
        <v>98.38543277519743</v>
      </c>
      <c r="N435" s="59">
        <f t="shared" si="126"/>
        <v>98.809813658855219</v>
      </c>
    </row>
    <row r="436" spans="1:14" ht="25.5" customHeight="1" x14ac:dyDescent="0.2">
      <c r="A436" s="53" t="s">
        <v>188</v>
      </c>
      <c r="B436" s="54" t="s">
        <v>163</v>
      </c>
      <c r="C436" s="54" t="s">
        <v>75</v>
      </c>
      <c r="D436" s="54" t="s">
        <v>84</v>
      </c>
      <c r="E436" s="52" t="s">
        <v>47</v>
      </c>
      <c r="F436" s="52" t="s">
        <v>256</v>
      </c>
      <c r="G436" s="52" t="s">
        <v>54</v>
      </c>
      <c r="H436" s="52" t="s">
        <v>293</v>
      </c>
      <c r="I436" s="54"/>
      <c r="J436" s="59">
        <f t="shared" ref="J436:L437" si="145">J437</f>
        <v>16298.3</v>
      </c>
      <c r="K436" s="59">
        <f t="shared" si="145"/>
        <v>16228.3</v>
      </c>
      <c r="L436" s="59">
        <f t="shared" si="145"/>
        <v>16035.152990000001</v>
      </c>
      <c r="M436" s="59">
        <f t="shared" si="125"/>
        <v>98.38543277519743</v>
      </c>
      <c r="N436" s="59">
        <f t="shared" si="126"/>
        <v>98.809813658855219</v>
      </c>
    </row>
    <row r="437" spans="1:14" ht="51" customHeight="1" x14ac:dyDescent="0.2">
      <c r="A437" s="53" t="s">
        <v>130</v>
      </c>
      <c r="B437" s="54" t="s">
        <v>163</v>
      </c>
      <c r="C437" s="54" t="s">
        <v>75</v>
      </c>
      <c r="D437" s="54" t="s">
        <v>84</v>
      </c>
      <c r="E437" s="52" t="s">
        <v>47</v>
      </c>
      <c r="F437" s="52" t="s">
        <v>256</v>
      </c>
      <c r="G437" s="52" t="s">
        <v>54</v>
      </c>
      <c r="H437" s="52" t="s">
        <v>293</v>
      </c>
      <c r="I437" s="66" t="s">
        <v>235</v>
      </c>
      <c r="J437" s="59">
        <f t="shared" si="145"/>
        <v>16298.3</v>
      </c>
      <c r="K437" s="59">
        <f t="shared" si="145"/>
        <v>16228.3</v>
      </c>
      <c r="L437" s="59">
        <f t="shared" si="145"/>
        <v>16035.152990000001</v>
      </c>
      <c r="M437" s="59">
        <f t="shared" si="125"/>
        <v>98.38543277519743</v>
      </c>
      <c r="N437" s="59">
        <f t="shared" si="126"/>
        <v>98.809813658855219</v>
      </c>
    </row>
    <row r="438" spans="1:14" ht="12.75" customHeight="1" x14ac:dyDescent="0.2">
      <c r="A438" s="53" t="s">
        <v>178</v>
      </c>
      <c r="B438" s="54" t="s">
        <v>163</v>
      </c>
      <c r="C438" s="54" t="s">
        <v>75</v>
      </c>
      <c r="D438" s="54" t="s">
        <v>84</v>
      </c>
      <c r="E438" s="52" t="s">
        <v>47</v>
      </c>
      <c r="F438" s="52" t="s">
        <v>256</v>
      </c>
      <c r="G438" s="52" t="s">
        <v>54</v>
      </c>
      <c r="H438" s="52" t="s">
        <v>293</v>
      </c>
      <c r="I438" s="66" t="s">
        <v>243</v>
      </c>
      <c r="J438" s="59">
        <v>16298.3</v>
      </c>
      <c r="K438" s="59">
        <v>16228.3</v>
      </c>
      <c r="L438" s="59">
        <v>16035.152990000001</v>
      </c>
      <c r="M438" s="59">
        <f t="shared" si="125"/>
        <v>98.38543277519743</v>
      </c>
      <c r="N438" s="59">
        <f t="shared" si="126"/>
        <v>98.809813658855219</v>
      </c>
    </row>
    <row r="439" spans="1:14" ht="51" customHeight="1" x14ac:dyDescent="0.2">
      <c r="A439" s="53" t="s">
        <v>146</v>
      </c>
      <c r="B439" s="54" t="s">
        <v>163</v>
      </c>
      <c r="C439" s="54" t="s">
        <v>75</v>
      </c>
      <c r="D439" s="54" t="s">
        <v>84</v>
      </c>
      <c r="E439" s="52" t="s">
        <v>74</v>
      </c>
      <c r="F439" s="52"/>
      <c r="G439" s="52"/>
      <c r="H439" s="52"/>
      <c r="I439" s="66"/>
      <c r="J439" s="59">
        <f>J440</f>
        <v>10841</v>
      </c>
      <c r="K439" s="59">
        <f>K440</f>
        <v>10841</v>
      </c>
      <c r="L439" s="59">
        <f>L440</f>
        <v>10779.940919999999</v>
      </c>
      <c r="M439" s="59">
        <f t="shared" si="125"/>
        <v>99.436776312148325</v>
      </c>
      <c r="N439" s="59">
        <f t="shared" si="126"/>
        <v>99.436776312148325</v>
      </c>
    </row>
    <row r="440" spans="1:14" ht="25.5" customHeight="1" x14ac:dyDescent="0.2">
      <c r="A440" s="53" t="s">
        <v>190</v>
      </c>
      <c r="B440" s="54" t="s">
        <v>163</v>
      </c>
      <c r="C440" s="54" t="s">
        <v>75</v>
      </c>
      <c r="D440" s="54" t="s">
        <v>84</v>
      </c>
      <c r="E440" s="52" t="s">
        <v>74</v>
      </c>
      <c r="F440" s="52" t="s">
        <v>10</v>
      </c>
      <c r="G440" s="52"/>
      <c r="H440" s="52"/>
      <c r="I440" s="66"/>
      <c r="J440" s="59">
        <f>J441</f>
        <v>10841</v>
      </c>
      <c r="K440" s="59">
        <f t="shared" ref="K440:L440" si="146">K441</f>
        <v>10841</v>
      </c>
      <c r="L440" s="59">
        <f t="shared" si="146"/>
        <v>10779.940919999999</v>
      </c>
      <c r="M440" s="59">
        <f t="shared" si="125"/>
        <v>99.436776312148325</v>
      </c>
      <c r="N440" s="59">
        <f t="shared" si="126"/>
        <v>99.436776312148325</v>
      </c>
    </row>
    <row r="441" spans="1:14" ht="89.25" customHeight="1" x14ac:dyDescent="0.2">
      <c r="A441" s="53" t="s">
        <v>191</v>
      </c>
      <c r="B441" s="54" t="s">
        <v>163</v>
      </c>
      <c r="C441" s="54" t="s">
        <v>75</v>
      </c>
      <c r="D441" s="54" t="s">
        <v>84</v>
      </c>
      <c r="E441" s="52" t="s">
        <v>74</v>
      </c>
      <c r="F441" s="52" t="s">
        <v>10</v>
      </c>
      <c r="G441" s="52" t="s">
        <v>45</v>
      </c>
      <c r="H441" s="52"/>
      <c r="I441" s="66"/>
      <c r="J441" s="59">
        <f>J442</f>
        <v>10841</v>
      </c>
      <c r="K441" s="59">
        <f t="shared" ref="K441:L441" si="147">K442</f>
        <v>10841</v>
      </c>
      <c r="L441" s="59">
        <f t="shared" si="147"/>
        <v>10779.940919999999</v>
      </c>
      <c r="M441" s="59">
        <f t="shared" si="125"/>
        <v>99.436776312148325</v>
      </c>
      <c r="N441" s="59">
        <f t="shared" si="126"/>
        <v>99.436776312148325</v>
      </c>
    </row>
    <row r="442" spans="1:14" ht="25.5" customHeight="1" x14ac:dyDescent="0.2">
      <c r="A442" s="53" t="s">
        <v>192</v>
      </c>
      <c r="B442" s="54" t="s">
        <v>163</v>
      </c>
      <c r="C442" s="54" t="s">
        <v>75</v>
      </c>
      <c r="D442" s="54" t="s">
        <v>84</v>
      </c>
      <c r="E442" s="52" t="s">
        <v>74</v>
      </c>
      <c r="F442" s="52" t="s">
        <v>10</v>
      </c>
      <c r="G442" s="52" t="s">
        <v>45</v>
      </c>
      <c r="H442" s="52" t="s">
        <v>293</v>
      </c>
      <c r="I442" s="66"/>
      <c r="J442" s="59">
        <f t="shared" ref="J442:L443" si="148">J443</f>
        <v>10841</v>
      </c>
      <c r="K442" s="59">
        <f t="shared" si="148"/>
        <v>10841</v>
      </c>
      <c r="L442" s="59">
        <f t="shared" si="148"/>
        <v>10779.940919999999</v>
      </c>
      <c r="M442" s="59">
        <f t="shared" si="125"/>
        <v>99.436776312148325</v>
      </c>
      <c r="N442" s="59">
        <f t="shared" si="126"/>
        <v>99.436776312148325</v>
      </c>
    </row>
    <row r="443" spans="1:14" ht="51" customHeight="1" x14ac:dyDescent="0.2">
      <c r="A443" s="53" t="s">
        <v>130</v>
      </c>
      <c r="B443" s="54" t="s">
        <v>163</v>
      </c>
      <c r="C443" s="54" t="s">
        <v>75</v>
      </c>
      <c r="D443" s="54" t="s">
        <v>84</v>
      </c>
      <c r="E443" s="52" t="s">
        <v>74</v>
      </c>
      <c r="F443" s="52" t="s">
        <v>10</v>
      </c>
      <c r="G443" s="52" t="s">
        <v>45</v>
      </c>
      <c r="H443" s="52" t="s">
        <v>293</v>
      </c>
      <c r="I443" s="66" t="s">
        <v>235</v>
      </c>
      <c r="J443" s="59">
        <f t="shared" si="148"/>
        <v>10841</v>
      </c>
      <c r="K443" s="59">
        <f t="shared" si="148"/>
        <v>10841</v>
      </c>
      <c r="L443" s="59">
        <f t="shared" si="148"/>
        <v>10779.940919999999</v>
      </c>
      <c r="M443" s="59">
        <f t="shared" si="125"/>
        <v>99.436776312148325</v>
      </c>
      <c r="N443" s="59">
        <f t="shared" si="126"/>
        <v>99.436776312148325</v>
      </c>
    </row>
    <row r="444" spans="1:14" ht="12.75" customHeight="1" x14ac:dyDescent="0.2">
      <c r="A444" s="53" t="s">
        <v>178</v>
      </c>
      <c r="B444" s="54" t="s">
        <v>163</v>
      </c>
      <c r="C444" s="54" t="s">
        <v>75</v>
      </c>
      <c r="D444" s="54" t="s">
        <v>84</v>
      </c>
      <c r="E444" s="52" t="s">
        <v>74</v>
      </c>
      <c r="F444" s="52" t="s">
        <v>10</v>
      </c>
      <c r="G444" s="52" t="s">
        <v>45</v>
      </c>
      <c r="H444" s="52" t="s">
        <v>293</v>
      </c>
      <c r="I444" s="66" t="s">
        <v>243</v>
      </c>
      <c r="J444" s="59">
        <v>10841</v>
      </c>
      <c r="K444" s="59">
        <v>10841</v>
      </c>
      <c r="L444" s="59">
        <v>10779.940919999999</v>
      </c>
      <c r="M444" s="59">
        <f t="shared" ref="M444:M495" si="149">L444*100/J444</f>
        <v>99.436776312148325</v>
      </c>
      <c r="N444" s="59">
        <f t="shared" ref="N444:N495" si="150">L444*100/K444</f>
        <v>99.436776312148325</v>
      </c>
    </row>
    <row r="445" spans="1:14" ht="12.75" customHeight="1" x14ac:dyDescent="0.2">
      <c r="A445" s="53" t="s">
        <v>193</v>
      </c>
      <c r="B445" s="54" t="s">
        <v>163</v>
      </c>
      <c r="C445" s="54" t="s">
        <v>75</v>
      </c>
      <c r="D445" s="54" t="s">
        <v>75</v>
      </c>
      <c r="E445" s="52"/>
      <c r="F445" s="52"/>
      <c r="G445" s="52"/>
      <c r="H445" s="52"/>
      <c r="I445" s="66"/>
      <c r="J445" s="59">
        <f>J446</f>
        <v>59.7</v>
      </c>
      <c r="K445" s="59">
        <f t="shared" ref="K445:L445" si="151">K446</f>
        <v>59.7</v>
      </c>
      <c r="L445" s="59">
        <f t="shared" si="151"/>
        <v>11.12688</v>
      </c>
      <c r="M445" s="59">
        <f t="shared" si="149"/>
        <v>18.637989949748743</v>
      </c>
      <c r="N445" s="59">
        <f t="shared" si="150"/>
        <v>18.637989949748743</v>
      </c>
    </row>
    <row r="446" spans="1:14" ht="51" customHeight="1" x14ac:dyDescent="0.2">
      <c r="A446" s="63" t="s">
        <v>146</v>
      </c>
      <c r="B446" s="54" t="s">
        <v>163</v>
      </c>
      <c r="C446" s="54" t="s">
        <v>75</v>
      </c>
      <c r="D446" s="54" t="s">
        <v>75</v>
      </c>
      <c r="E446" s="52" t="s">
        <v>74</v>
      </c>
      <c r="F446" s="52" t="s">
        <v>256</v>
      </c>
      <c r="G446" s="52"/>
      <c r="H446" s="52"/>
      <c r="I446" s="66"/>
      <c r="J446" s="59">
        <f t="shared" ref="J446:L450" si="152">J447</f>
        <v>59.7</v>
      </c>
      <c r="K446" s="59">
        <f t="shared" si="152"/>
        <v>59.7</v>
      </c>
      <c r="L446" s="59">
        <f t="shared" si="152"/>
        <v>11.12688</v>
      </c>
      <c r="M446" s="59">
        <f t="shared" si="149"/>
        <v>18.637989949748743</v>
      </c>
      <c r="N446" s="59">
        <f t="shared" si="150"/>
        <v>18.637989949748743</v>
      </c>
    </row>
    <row r="447" spans="1:14" ht="63.75" customHeight="1" x14ac:dyDescent="0.2">
      <c r="A447" s="93" t="s">
        <v>195</v>
      </c>
      <c r="B447" s="54" t="s">
        <v>163</v>
      </c>
      <c r="C447" s="54" t="s">
        <v>75</v>
      </c>
      <c r="D447" s="54" t="s">
        <v>75</v>
      </c>
      <c r="E447" s="52" t="s">
        <v>74</v>
      </c>
      <c r="F447" s="52" t="s">
        <v>13</v>
      </c>
      <c r="G447" s="52"/>
      <c r="H447" s="52"/>
      <c r="I447" s="66"/>
      <c r="J447" s="59">
        <f t="shared" si="152"/>
        <v>59.7</v>
      </c>
      <c r="K447" s="59">
        <f t="shared" si="152"/>
        <v>59.7</v>
      </c>
      <c r="L447" s="59">
        <f t="shared" si="152"/>
        <v>11.12688</v>
      </c>
      <c r="M447" s="59">
        <f t="shared" si="149"/>
        <v>18.637989949748743</v>
      </c>
      <c r="N447" s="59">
        <f t="shared" si="150"/>
        <v>18.637989949748743</v>
      </c>
    </row>
    <row r="448" spans="1:14" ht="63.75" customHeight="1" x14ac:dyDescent="0.2">
      <c r="A448" s="53" t="s">
        <v>196</v>
      </c>
      <c r="B448" s="54" t="s">
        <v>163</v>
      </c>
      <c r="C448" s="54" t="s">
        <v>75</v>
      </c>
      <c r="D448" s="54" t="s">
        <v>75</v>
      </c>
      <c r="E448" s="52" t="s">
        <v>74</v>
      </c>
      <c r="F448" s="52" t="s">
        <v>13</v>
      </c>
      <c r="G448" s="52" t="s">
        <v>45</v>
      </c>
      <c r="H448" s="52"/>
      <c r="I448" s="66"/>
      <c r="J448" s="59">
        <f t="shared" si="152"/>
        <v>59.7</v>
      </c>
      <c r="K448" s="59">
        <f t="shared" si="152"/>
        <v>59.7</v>
      </c>
      <c r="L448" s="59">
        <f t="shared" si="152"/>
        <v>11.12688</v>
      </c>
      <c r="M448" s="59">
        <f t="shared" si="149"/>
        <v>18.637989949748743</v>
      </c>
      <c r="N448" s="59">
        <f t="shared" si="150"/>
        <v>18.637989949748743</v>
      </c>
    </row>
    <row r="449" spans="1:14" ht="25.5" customHeight="1" x14ac:dyDescent="0.2">
      <c r="A449" s="53" t="s">
        <v>197</v>
      </c>
      <c r="B449" s="54" t="s">
        <v>163</v>
      </c>
      <c r="C449" s="54" t="s">
        <v>75</v>
      </c>
      <c r="D449" s="54" t="s">
        <v>75</v>
      </c>
      <c r="E449" s="52" t="s">
        <v>74</v>
      </c>
      <c r="F449" s="52" t="s">
        <v>13</v>
      </c>
      <c r="G449" s="52" t="s">
        <v>45</v>
      </c>
      <c r="H449" s="52" t="s">
        <v>295</v>
      </c>
      <c r="I449" s="66"/>
      <c r="J449" s="59">
        <f t="shared" si="152"/>
        <v>59.7</v>
      </c>
      <c r="K449" s="59">
        <f t="shared" si="152"/>
        <v>59.7</v>
      </c>
      <c r="L449" s="59">
        <f t="shared" si="152"/>
        <v>11.12688</v>
      </c>
      <c r="M449" s="59">
        <f t="shared" si="149"/>
        <v>18.637989949748743</v>
      </c>
      <c r="N449" s="59">
        <f t="shared" si="150"/>
        <v>18.637989949748743</v>
      </c>
    </row>
    <row r="450" spans="1:14" ht="38.25" customHeight="1" x14ac:dyDescent="0.2">
      <c r="A450" s="53" t="s">
        <v>58</v>
      </c>
      <c r="B450" s="54" t="s">
        <v>163</v>
      </c>
      <c r="C450" s="54" t="s">
        <v>75</v>
      </c>
      <c r="D450" s="54" t="s">
        <v>75</v>
      </c>
      <c r="E450" s="52" t="s">
        <v>74</v>
      </c>
      <c r="F450" s="52" t="s">
        <v>13</v>
      </c>
      <c r="G450" s="52" t="s">
        <v>45</v>
      </c>
      <c r="H450" s="52" t="s">
        <v>295</v>
      </c>
      <c r="I450" s="66" t="s">
        <v>223</v>
      </c>
      <c r="J450" s="59">
        <f t="shared" si="152"/>
        <v>59.7</v>
      </c>
      <c r="K450" s="59">
        <f t="shared" si="152"/>
        <v>59.7</v>
      </c>
      <c r="L450" s="59">
        <f t="shared" si="152"/>
        <v>11.12688</v>
      </c>
      <c r="M450" s="59">
        <f t="shared" si="149"/>
        <v>18.637989949748743</v>
      </c>
      <c r="N450" s="59">
        <f t="shared" si="150"/>
        <v>18.637989949748743</v>
      </c>
    </row>
    <row r="451" spans="1:14" ht="38.25" customHeight="1" x14ac:dyDescent="0.2">
      <c r="A451" s="53" t="s">
        <v>59</v>
      </c>
      <c r="B451" s="54" t="s">
        <v>163</v>
      </c>
      <c r="C451" s="54" t="s">
        <v>75</v>
      </c>
      <c r="D451" s="54" t="s">
        <v>75</v>
      </c>
      <c r="E451" s="52" t="s">
        <v>74</v>
      </c>
      <c r="F451" s="52" t="s">
        <v>13</v>
      </c>
      <c r="G451" s="52" t="s">
        <v>45</v>
      </c>
      <c r="H451" s="52" t="s">
        <v>295</v>
      </c>
      <c r="I451" s="66" t="s">
        <v>224</v>
      </c>
      <c r="J451" s="59">
        <v>59.7</v>
      </c>
      <c r="K451" s="59">
        <v>59.7</v>
      </c>
      <c r="L451" s="59">
        <v>11.12688</v>
      </c>
      <c r="M451" s="59">
        <f t="shared" si="149"/>
        <v>18.637989949748743</v>
      </c>
      <c r="N451" s="59">
        <f t="shared" si="150"/>
        <v>18.637989949748743</v>
      </c>
    </row>
    <row r="452" spans="1:14" ht="25.5" customHeight="1" x14ac:dyDescent="0.2">
      <c r="A452" s="53" t="s">
        <v>198</v>
      </c>
      <c r="B452" s="54" t="s">
        <v>163</v>
      </c>
      <c r="C452" s="54" t="s">
        <v>75</v>
      </c>
      <c r="D452" s="54" t="s">
        <v>99</v>
      </c>
      <c r="E452" s="52"/>
      <c r="F452" s="52"/>
      <c r="G452" s="52"/>
      <c r="H452" s="52"/>
      <c r="I452" s="66"/>
      <c r="J452" s="59">
        <f>J453</f>
        <v>4426.3</v>
      </c>
      <c r="K452" s="59">
        <f t="shared" ref="J452:L454" si="153">K453</f>
        <v>4426.3</v>
      </c>
      <c r="L452" s="59">
        <f t="shared" si="153"/>
        <v>4359.8596600000001</v>
      </c>
      <c r="M452" s="59">
        <f t="shared" si="149"/>
        <v>98.498964372048889</v>
      </c>
      <c r="N452" s="59">
        <f t="shared" si="150"/>
        <v>98.498964372048889</v>
      </c>
    </row>
    <row r="453" spans="1:14" ht="51" customHeight="1" x14ac:dyDescent="0.2">
      <c r="A453" s="53" t="s">
        <v>161</v>
      </c>
      <c r="B453" s="54" t="s">
        <v>163</v>
      </c>
      <c r="C453" s="54" t="s">
        <v>75</v>
      </c>
      <c r="D453" s="54" t="s">
        <v>99</v>
      </c>
      <c r="E453" s="52" t="s">
        <v>47</v>
      </c>
      <c r="F453" s="52" t="s">
        <v>256</v>
      </c>
      <c r="G453" s="52"/>
      <c r="H453" s="52"/>
      <c r="I453" s="66"/>
      <c r="J453" s="59">
        <f>J454+J462</f>
        <v>4426.3</v>
      </c>
      <c r="K453" s="59">
        <f t="shared" ref="K453:L453" si="154">K454+K462</f>
        <v>4426.3</v>
      </c>
      <c r="L453" s="59">
        <f t="shared" si="154"/>
        <v>4359.8596600000001</v>
      </c>
      <c r="M453" s="59">
        <f t="shared" si="149"/>
        <v>98.498964372048889</v>
      </c>
      <c r="N453" s="59">
        <f t="shared" si="150"/>
        <v>98.498964372048889</v>
      </c>
    </row>
    <row r="454" spans="1:14" ht="114.75" customHeight="1" x14ac:dyDescent="0.2">
      <c r="A454" s="73" t="s">
        <v>199</v>
      </c>
      <c r="B454" s="54" t="s">
        <v>163</v>
      </c>
      <c r="C454" s="54" t="s">
        <v>75</v>
      </c>
      <c r="D454" s="54" t="s">
        <v>99</v>
      </c>
      <c r="E454" s="52" t="s">
        <v>47</v>
      </c>
      <c r="F454" s="52" t="s">
        <v>256</v>
      </c>
      <c r="G454" s="52" t="s">
        <v>135</v>
      </c>
      <c r="H454" s="52"/>
      <c r="I454" s="66"/>
      <c r="J454" s="59">
        <f t="shared" si="153"/>
        <v>2448.5</v>
      </c>
      <c r="K454" s="59">
        <f t="shared" si="153"/>
        <v>2448.5</v>
      </c>
      <c r="L454" s="59">
        <f t="shared" si="153"/>
        <v>2384.65346</v>
      </c>
      <c r="M454" s="59">
        <f t="shared" si="149"/>
        <v>97.392422299366956</v>
      </c>
      <c r="N454" s="59">
        <f t="shared" si="150"/>
        <v>97.392422299366956</v>
      </c>
    </row>
    <row r="455" spans="1:14" ht="76.5" customHeight="1" x14ac:dyDescent="0.2">
      <c r="A455" s="87" t="s">
        <v>200</v>
      </c>
      <c r="B455" s="54" t="s">
        <v>163</v>
      </c>
      <c r="C455" s="54" t="s">
        <v>75</v>
      </c>
      <c r="D455" s="54" t="s">
        <v>99</v>
      </c>
      <c r="E455" s="52" t="s">
        <v>47</v>
      </c>
      <c r="F455" s="52" t="s">
        <v>256</v>
      </c>
      <c r="G455" s="52" t="s">
        <v>135</v>
      </c>
      <c r="H455" s="52" t="s">
        <v>296</v>
      </c>
      <c r="I455" s="66"/>
      <c r="J455" s="59">
        <f>J456+J458+J460</f>
        <v>2448.5</v>
      </c>
      <c r="K455" s="59">
        <f t="shared" ref="K455:L455" si="155">K456+K458+K460</f>
        <v>2448.5</v>
      </c>
      <c r="L455" s="59">
        <f t="shared" si="155"/>
        <v>2384.65346</v>
      </c>
      <c r="M455" s="59">
        <f t="shared" si="149"/>
        <v>97.392422299366956</v>
      </c>
      <c r="N455" s="59">
        <f t="shared" si="150"/>
        <v>97.392422299366956</v>
      </c>
    </row>
    <row r="456" spans="1:14" ht="89.25" customHeight="1" x14ac:dyDescent="0.2">
      <c r="A456" s="53" t="s">
        <v>51</v>
      </c>
      <c r="B456" s="54" t="s">
        <v>163</v>
      </c>
      <c r="C456" s="54" t="s">
        <v>75</v>
      </c>
      <c r="D456" s="54" t="s">
        <v>99</v>
      </c>
      <c r="E456" s="52" t="s">
        <v>47</v>
      </c>
      <c r="F456" s="52" t="s">
        <v>256</v>
      </c>
      <c r="G456" s="52" t="s">
        <v>135</v>
      </c>
      <c r="H456" s="52" t="s">
        <v>296</v>
      </c>
      <c r="I456" s="66" t="s">
        <v>221</v>
      </c>
      <c r="J456" s="59">
        <f>J457</f>
        <v>2162.5</v>
      </c>
      <c r="K456" s="59">
        <f>K457</f>
        <v>2162.5</v>
      </c>
      <c r="L456" s="59">
        <f>L457</f>
        <v>2117.4708599999999</v>
      </c>
      <c r="M456" s="59">
        <f t="shared" si="149"/>
        <v>97.917727630057797</v>
      </c>
      <c r="N456" s="59">
        <f t="shared" si="150"/>
        <v>97.917727630057797</v>
      </c>
    </row>
    <row r="457" spans="1:14" ht="25.5" customHeight="1" x14ac:dyDescent="0.2">
      <c r="A457" s="53" t="s">
        <v>170</v>
      </c>
      <c r="B457" s="54" t="s">
        <v>163</v>
      </c>
      <c r="C457" s="54" t="s">
        <v>75</v>
      </c>
      <c r="D457" s="54" t="s">
        <v>99</v>
      </c>
      <c r="E457" s="52" t="s">
        <v>47</v>
      </c>
      <c r="F457" s="52" t="s">
        <v>256</v>
      </c>
      <c r="G457" s="52" t="s">
        <v>135</v>
      </c>
      <c r="H457" s="52" t="s">
        <v>296</v>
      </c>
      <c r="I457" s="66" t="s">
        <v>242</v>
      </c>
      <c r="J457" s="59">
        <v>2162.5</v>
      </c>
      <c r="K457" s="59">
        <v>2162.5</v>
      </c>
      <c r="L457" s="59">
        <v>2117.4708599999999</v>
      </c>
      <c r="M457" s="59">
        <f t="shared" si="149"/>
        <v>97.917727630057797</v>
      </c>
      <c r="N457" s="59">
        <f t="shared" si="150"/>
        <v>97.917727630057797</v>
      </c>
    </row>
    <row r="458" spans="1:14" ht="38.25" customHeight="1" x14ac:dyDescent="0.2">
      <c r="A458" s="53" t="s">
        <v>58</v>
      </c>
      <c r="B458" s="54" t="s">
        <v>163</v>
      </c>
      <c r="C458" s="54" t="s">
        <v>75</v>
      </c>
      <c r="D458" s="54" t="s">
        <v>99</v>
      </c>
      <c r="E458" s="52" t="s">
        <v>47</v>
      </c>
      <c r="F458" s="52" t="s">
        <v>256</v>
      </c>
      <c r="G458" s="52" t="s">
        <v>135</v>
      </c>
      <c r="H458" s="52" t="s">
        <v>296</v>
      </c>
      <c r="I458" s="66" t="s">
        <v>223</v>
      </c>
      <c r="J458" s="59">
        <f>J459</f>
        <v>285.89999999999998</v>
      </c>
      <c r="K458" s="59">
        <f>K459</f>
        <v>285.89999999999998</v>
      </c>
      <c r="L458" s="59">
        <f>L459</f>
        <v>267.17619000000002</v>
      </c>
      <c r="M458" s="59">
        <f t="shared" si="149"/>
        <v>93.450923399790156</v>
      </c>
      <c r="N458" s="59">
        <f t="shared" si="150"/>
        <v>93.450923399790156</v>
      </c>
    </row>
    <row r="459" spans="1:14" ht="38.25" customHeight="1" x14ac:dyDescent="0.2">
      <c r="A459" s="53" t="s">
        <v>59</v>
      </c>
      <c r="B459" s="54" t="s">
        <v>163</v>
      </c>
      <c r="C459" s="54" t="s">
        <v>75</v>
      </c>
      <c r="D459" s="54" t="s">
        <v>99</v>
      </c>
      <c r="E459" s="52" t="s">
        <v>47</v>
      </c>
      <c r="F459" s="52" t="s">
        <v>256</v>
      </c>
      <c r="G459" s="52" t="s">
        <v>135</v>
      </c>
      <c r="H459" s="52" t="s">
        <v>296</v>
      </c>
      <c r="I459" s="66" t="s">
        <v>224</v>
      </c>
      <c r="J459" s="59">
        <v>285.89999999999998</v>
      </c>
      <c r="K459" s="59">
        <v>285.89999999999998</v>
      </c>
      <c r="L459" s="59">
        <v>267.17619000000002</v>
      </c>
      <c r="M459" s="59">
        <f t="shared" si="149"/>
        <v>93.450923399790156</v>
      </c>
      <c r="N459" s="59">
        <f t="shared" si="150"/>
        <v>93.450923399790156</v>
      </c>
    </row>
    <row r="460" spans="1:14" ht="38.25" customHeight="1" x14ac:dyDescent="0.2">
      <c r="A460" s="185" t="s">
        <v>66</v>
      </c>
      <c r="B460" s="54" t="s">
        <v>163</v>
      </c>
      <c r="C460" s="54" t="s">
        <v>75</v>
      </c>
      <c r="D460" s="54" t="s">
        <v>99</v>
      </c>
      <c r="E460" s="52" t="s">
        <v>47</v>
      </c>
      <c r="F460" s="52" t="s">
        <v>256</v>
      </c>
      <c r="G460" s="52" t="s">
        <v>135</v>
      </c>
      <c r="H460" s="52" t="s">
        <v>296</v>
      </c>
      <c r="I460" s="66" t="s">
        <v>225</v>
      </c>
      <c r="J460" s="195">
        <v>0.1</v>
      </c>
      <c r="K460" s="195">
        <v>0.1</v>
      </c>
      <c r="L460" s="59">
        <v>6.4099999999999999E-3</v>
      </c>
      <c r="M460" s="59">
        <f t="shared" si="149"/>
        <v>6.41</v>
      </c>
      <c r="N460" s="59">
        <f t="shared" si="150"/>
        <v>6.41</v>
      </c>
    </row>
    <row r="461" spans="1:14" ht="38.25" customHeight="1" x14ac:dyDescent="0.2">
      <c r="A461" s="185" t="s">
        <v>67</v>
      </c>
      <c r="B461" s="54" t="s">
        <v>163</v>
      </c>
      <c r="C461" s="54" t="s">
        <v>75</v>
      </c>
      <c r="D461" s="54" t="s">
        <v>99</v>
      </c>
      <c r="E461" s="52" t="s">
        <v>47</v>
      </c>
      <c r="F461" s="52" t="s">
        <v>256</v>
      </c>
      <c r="G461" s="52" t="s">
        <v>135</v>
      </c>
      <c r="H461" s="52" t="s">
        <v>296</v>
      </c>
      <c r="I461" s="66" t="s">
        <v>226</v>
      </c>
      <c r="J461" s="195">
        <v>0.01</v>
      </c>
      <c r="K461" s="59">
        <v>0.01</v>
      </c>
      <c r="L461" s="59">
        <v>0.01</v>
      </c>
      <c r="M461" s="59">
        <f t="shared" si="149"/>
        <v>100</v>
      </c>
      <c r="N461" s="59">
        <f t="shared" si="150"/>
        <v>100</v>
      </c>
    </row>
    <row r="462" spans="1:14" ht="38.25" customHeight="1" x14ac:dyDescent="0.2">
      <c r="A462" s="185" t="s">
        <v>194</v>
      </c>
      <c r="B462" s="54" t="s">
        <v>163</v>
      </c>
      <c r="C462" s="54" t="s">
        <v>75</v>
      </c>
      <c r="D462" s="54" t="s">
        <v>99</v>
      </c>
      <c r="E462" s="52" t="s">
        <v>47</v>
      </c>
      <c r="F462" s="52" t="s">
        <v>256</v>
      </c>
      <c r="G462" s="52" t="s">
        <v>75</v>
      </c>
      <c r="H462" s="52"/>
      <c r="I462" s="66"/>
      <c r="J462" s="59">
        <f>J463</f>
        <v>1977.8</v>
      </c>
      <c r="K462" s="59">
        <f t="shared" ref="K462:L462" si="156">K463</f>
        <v>1977.8</v>
      </c>
      <c r="L462" s="59">
        <f t="shared" si="156"/>
        <v>1975.2061999999999</v>
      </c>
      <c r="M462" s="59">
        <f t="shared" si="149"/>
        <v>99.868854282536148</v>
      </c>
      <c r="N462" s="59">
        <f t="shared" si="150"/>
        <v>99.868854282536148</v>
      </c>
    </row>
    <row r="463" spans="1:14" ht="38.25" customHeight="1" x14ac:dyDescent="0.2">
      <c r="A463" s="185" t="s">
        <v>36</v>
      </c>
      <c r="B463" s="54" t="s">
        <v>163</v>
      </c>
      <c r="C463" s="54" t="s">
        <v>75</v>
      </c>
      <c r="D463" s="54" t="s">
        <v>99</v>
      </c>
      <c r="E463" s="52" t="s">
        <v>47</v>
      </c>
      <c r="F463" s="52" t="s">
        <v>256</v>
      </c>
      <c r="G463" s="52" t="s">
        <v>75</v>
      </c>
      <c r="H463" s="52" t="s">
        <v>294</v>
      </c>
      <c r="I463" s="66"/>
      <c r="J463" s="59">
        <f t="shared" ref="J463:L464" si="157">J464</f>
        <v>1977.8</v>
      </c>
      <c r="K463" s="59">
        <f t="shared" si="157"/>
        <v>1977.8</v>
      </c>
      <c r="L463" s="59">
        <f t="shared" si="157"/>
        <v>1975.2061999999999</v>
      </c>
      <c r="M463" s="59">
        <f t="shared" si="149"/>
        <v>99.868854282536148</v>
      </c>
      <c r="N463" s="59">
        <f t="shared" si="150"/>
        <v>99.868854282536148</v>
      </c>
    </row>
    <row r="464" spans="1:14" ht="38.25" customHeight="1" x14ac:dyDescent="0.2">
      <c r="A464" s="188" t="s">
        <v>130</v>
      </c>
      <c r="B464" s="54" t="s">
        <v>163</v>
      </c>
      <c r="C464" s="54" t="s">
        <v>75</v>
      </c>
      <c r="D464" s="54" t="s">
        <v>99</v>
      </c>
      <c r="E464" s="52" t="s">
        <v>47</v>
      </c>
      <c r="F464" s="52" t="s">
        <v>256</v>
      </c>
      <c r="G464" s="52" t="s">
        <v>75</v>
      </c>
      <c r="H464" s="52" t="s">
        <v>294</v>
      </c>
      <c r="I464" s="66" t="s">
        <v>235</v>
      </c>
      <c r="J464" s="59">
        <f t="shared" si="157"/>
        <v>1977.8</v>
      </c>
      <c r="K464" s="59">
        <f t="shared" si="157"/>
        <v>1977.8</v>
      </c>
      <c r="L464" s="59">
        <f t="shared" si="157"/>
        <v>1975.2061999999999</v>
      </c>
      <c r="M464" s="59">
        <f t="shared" si="149"/>
        <v>99.868854282536148</v>
      </c>
      <c r="N464" s="59">
        <f t="shared" si="150"/>
        <v>99.868854282536148</v>
      </c>
    </row>
    <row r="465" spans="1:14" ht="38.25" customHeight="1" x14ac:dyDescent="0.2">
      <c r="A465" s="185" t="s">
        <v>178</v>
      </c>
      <c r="B465" s="54" t="s">
        <v>163</v>
      </c>
      <c r="C465" s="54" t="s">
        <v>75</v>
      </c>
      <c r="D465" s="54" t="s">
        <v>99</v>
      </c>
      <c r="E465" s="52" t="s">
        <v>47</v>
      </c>
      <c r="F465" s="52" t="s">
        <v>256</v>
      </c>
      <c r="G465" s="52" t="s">
        <v>75</v>
      </c>
      <c r="H465" s="52" t="s">
        <v>294</v>
      </c>
      <c r="I465" s="66" t="s">
        <v>243</v>
      </c>
      <c r="J465" s="59">
        <v>1977.8</v>
      </c>
      <c r="K465" s="59">
        <v>1977.8</v>
      </c>
      <c r="L465" s="59">
        <v>1975.2061999999999</v>
      </c>
      <c r="M465" s="59">
        <f t="shared" si="149"/>
        <v>99.868854282536148</v>
      </c>
      <c r="N465" s="59">
        <f t="shared" si="150"/>
        <v>99.868854282536148</v>
      </c>
    </row>
    <row r="466" spans="1:14" ht="12.75" customHeight="1" x14ac:dyDescent="0.2">
      <c r="A466" s="53" t="s">
        <v>201</v>
      </c>
      <c r="B466" s="54" t="s">
        <v>163</v>
      </c>
      <c r="C466" s="54" t="s">
        <v>96</v>
      </c>
      <c r="D466" s="54"/>
      <c r="E466" s="52"/>
      <c r="F466" s="52"/>
      <c r="G466" s="52"/>
      <c r="H466" s="52"/>
      <c r="I466" s="66"/>
      <c r="J466" s="59">
        <f>J467+J496</f>
        <v>37030.936600000001</v>
      </c>
      <c r="K466" s="59">
        <f>K467+K496</f>
        <v>36852.936600000001</v>
      </c>
      <c r="L466" s="59">
        <f>L467+L496</f>
        <v>36617.592499999992</v>
      </c>
      <c r="M466" s="59">
        <f t="shared" si="149"/>
        <v>98.883787076560168</v>
      </c>
      <c r="N466" s="59">
        <f t="shared" si="150"/>
        <v>99.36139661662672</v>
      </c>
    </row>
    <row r="467" spans="1:14" ht="12.75" customHeight="1" x14ac:dyDescent="0.2">
      <c r="A467" s="53" t="s">
        <v>202</v>
      </c>
      <c r="B467" s="54" t="s">
        <v>163</v>
      </c>
      <c r="C467" s="54" t="s">
        <v>96</v>
      </c>
      <c r="D467" s="54" t="s">
        <v>45</v>
      </c>
      <c r="E467" s="52"/>
      <c r="F467" s="52"/>
      <c r="G467" s="52"/>
      <c r="H467" s="52"/>
      <c r="I467" s="66"/>
      <c r="J467" s="59">
        <f>J468</f>
        <v>33104.936600000001</v>
      </c>
      <c r="K467" s="59">
        <f t="shared" ref="K467:L467" si="158">K468</f>
        <v>32926.936600000001</v>
      </c>
      <c r="L467" s="59">
        <f t="shared" si="158"/>
        <v>32734.111159999993</v>
      </c>
      <c r="M467" s="59">
        <f t="shared" si="149"/>
        <v>98.879848511777524</v>
      </c>
      <c r="N467" s="59">
        <f t="shared" si="150"/>
        <v>99.414383905971974</v>
      </c>
    </row>
    <row r="468" spans="1:14" ht="51" customHeight="1" x14ac:dyDescent="0.2">
      <c r="A468" s="53" t="s">
        <v>146</v>
      </c>
      <c r="B468" s="54" t="s">
        <v>163</v>
      </c>
      <c r="C468" s="54" t="s">
        <v>96</v>
      </c>
      <c r="D468" s="54" t="s">
        <v>45</v>
      </c>
      <c r="E468" s="52" t="s">
        <v>74</v>
      </c>
      <c r="F468" s="52" t="s">
        <v>256</v>
      </c>
      <c r="G468" s="52"/>
      <c r="H468" s="52"/>
      <c r="I468" s="66"/>
      <c r="J468" s="59">
        <f>J469+J487+J474</f>
        <v>33104.936600000001</v>
      </c>
      <c r="K468" s="59">
        <f>K469+K487+K474</f>
        <v>32926.936600000001</v>
      </c>
      <c r="L468" s="59">
        <f>L469+L487+L474</f>
        <v>32734.111159999993</v>
      </c>
      <c r="M468" s="59">
        <f t="shared" si="149"/>
        <v>98.879848511777524</v>
      </c>
      <c r="N468" s="59">
        <f t="shared" si="150"/>
        <v>99.414383905971974</v>
      </c>
    </row>
    <row r="469" spans="1:14" ht="38.25" customHeight="1" x14ac:dyDescent="0.2">
      <c r="A469" s="53" t="s">
        <v>203</v>
      </c>
      <c r="B469" s="54" t="s">
        <v>163</v>
      </c>
      <c r="C469" s="54" t="s">
        <v>96</v>
      </c>
      <c r="D469" s="54" t="s">
        <v>45</v>
      </c>
      <c r="E469" s="52" t="s">
        <v>74</v>
      </c>
      <c r="F469" s="52" t="s">
        <v>7</v>
      </c>
      <c r="G469" s="52"/>
      <c r="H469" s="52"/>
      <c r="I469" s="66"/>
      <c r="J469" s="59">
        <f t="shared" ref="J469:L472" si="159">J470</f>
        <v>1009.5</v>
      </c>
      <c r="K469" s="59">
        <f t="shared" si="159"/>
        <v>1009.5</v>
      </c>
      <c r="L469" s="59">
        <f t="shared" si="159"/>
        <v>998.34377000000006</v>
      </c>
      <c r="M469" s="59">
        <f t="shared" si="149"/>
        <v>98.894875681030214</v>
      </c>
      <c r="N469" s="59">
        <f t="shared" si="150"/>
        <v>98.894875681030214</v>
      </c>
    </row>
    <row r="470" spans="1:14" ht="76.5" customHeight="1" x14ac:dyDescent="0.2">
      <c r="A470" s="67" t="s">
        <v>204</v>
      </c>
      <c r="B470" s="54" t="s">
        <v>163</v>
      </c>
      <c r="C470" s="54" t="s">
        <v>96</v>
      </c>
      <c r="D470" s="54" t="s">
        <v>45</v>
      </c>
      <c r="E470" s="52" t="s">
        <v>74</v>
      </c>
      <c r="F470" s="52" t="s">
        <v>7</v>
      </c>
      <c r="G470" s="52" t="s">
        <v>45</v>
      </c>
      <c r="H470" s="52"/>
      <c r="I470" s="66"/>
      <c r="J470" s="59">
        <f>J471</f>
        <v>1009.5</v>
      </c>
      <c r="K470" s="59">
        <f t="shared" si="159"/>
        <v>1009.5</v>
      </c>
      <c r="L470" s="59">
        <f t="shared" si="159"/>
        <v>998.34377000000006</v>
      </c>
      <c r="M470" s="59">
        <f t="shared" si="149"/>
        <v>98.894875681030214</v>
      </c>
      <c r="N470" s="59">
        <f t="shared" si="150"/>
        <v>98.894875681030214</v>
      </c>
    </row>
    <row r="471" spans="1:14" ht="12.75" customHeight="1" x14ac:dyDescent="0.2">
      <c r="A471" s="69" t="s">
        <v>205</v>
      </c>
      <c r="B471" s="54" t="s">
        <v>163</v>
      </c>
      <c r="C471" s="54" t="s">
        <v>96</v>
      </c>
      <c r="D471" s="54" t="s">
        <v>45</v>
      </c>
      <c r="E471" s="52" t="s">
        <v>74</v>
      </c>
      <c r="F471" s="52" t="s">
        <v>7</v>
      </c>
      <c r="G471" s="52" t="s">
        <v>45</v>
      </c>
      <c r="H471" s="52" t="s">
        <v>297</v>
      </c>
      <c r="I471" s="66"/>
      <c r="J471" s="59">
        <f t="shared" si="159"/>
        <v>1009.5</v>
      </c>
      <c r="K471" s="59">
        <f t="shared" si="159"/>
        <v>1009.5</v>
      </c>
      <c r="L471" s="59">
        <f t="shared" si="159"/>
        <v>998.34377000000006</v>
      </c>
      <c r="M471" s="59">
        <f t="shared" si="149"/>
        <v>98.894875681030214</v>
      </c>
      <c r="N471" s="59">
        <f t="shared" si="150"/>
        <v>98.894875681030214</v>
      </c>
    </row>
    <row r="472" spans="1:14" ht="51" customHeight="1" x14ac:dyDescent="0.2">
      <c r="A472" s="53" t="s">
        <v>130</v>
      </c>
      <c r="B472" s="54" t="s">
        <v>163</v>
      </c>
      <c r="C472" s="54" t="s">
        <v>96</v>
      </c>
      <c r="D472" s="54" t="s">
        <v>45</v>
      </c>
      <c r="E472" s="52" t="s">
        <v>74</v>
      </c>
      <c r="F472" s="52" t="s">
        <v>7</v>
      </c>
      <c r="G472" s="52" t="s">
        <v>45</v>
      </c>
      <c r="H472" s="52" t="s">
        <v>297</v>
      </c>
      <c r="I472" s="66" t="s">
        <v>235</v>
      </c>
      <c r="J472" s="59">
        <f t="shared" si="159"/>
        <v>1009.5</v>
      </c>
      <c r="K472" s="59">
        <f t="shared" si="159"/>
        <v>1009.5</v>
      </c>
      <c r="L472" s="59">
        <f t="shared" si="159"/>
        <v>998.34377000000006</v>
      </c>
      <c r="M472" s="59">
        <f t="shared" si="149"/>
        <v>98.894875681030214</v>
      </c>
      <c r="N472" s="59">
        <f t="shared" si="150"/>
        <v>98.894875681030214</v>
      </c>
    </row>
    <row r="473" spans="1:14" ht="12.75" customHeight="1" x14ac:dyDescent="0.2">
      <c r="A473" s="53" t="s">
        <v>178</v>
      </c>
      <c r="B473" s="54" t="s">
        <v>163</v>
      </c>
      <c r="C473" s="54" t="s">
        <v>96</v>
      </c>
      <c r="D473" s="54" t="s">
        <v>45</v>
      </c>
      <c r="E473" s="52" t="s">
        <v>74</v>
      </c>
      <c r="F473" s="52" t="s">
        <v>7</v>
      </c>
      <c r="G473" s="52" t="s">
        <v>45</v>
      </c>
      <c r="H473" s="52" t="s">
        <v>297</v>
      </c>
      <c r="I473" s="66" t="s">
        <v>243</v>
      </c>
      <c r="J473" s="59">
        <v>1009.5</v>
      </c>
      <c r="K473" s="59">
        <v>1009.5</v>
      </c>
      <c r="L473" s="59">
        <v>998.34377000000006</v>
      </c>
      <c r="M473" s="59">
        <f t="shared" si="149"/>
        <v>98.894875681030214</v>
      </c>
      <c r="N473" s="59">
        <f t="shared" si="150"/>
        <v>98.894875681030214</v>
      </c>
    </row>
    <row r="474" spans="1:14" ht="63.75" customHeight="1" x14ac:dyDescent="0.2">
      <c r="A474" s="53" t="s">
        <v>206</v>
      </c>
      <c r="B474" s="54" t="s">
        <v>163</v>
      </c>
      <c r="C474" s="54" t="s">
        <v>96</v>
      </c>
      <c r="D474" s="54" t="s">
        <v>45</v>
      </c>
      <c r="E474" s="52" t="s">
        <v>74</v>
      </c>
      <c r="F474" s="52" t="s">
        <v>8</v>
      </c>
      <c r="G474" s="52"/>
      <c r="H474" s="52"/>
      <c r="I474" s="66"/>
      <c r="J474" s="59">
        <f>J475+J479+J483</f>
        <v>20530.165059999999</v>
      </c>
      <c r="K474" s="59">
        <f t="shared" ref="K474:L474" si="160">K475+K479+K483</f>
        <v>20419.165059999999</v>
      </c>
      <c r="L474" s="59">
        <f t="shared" si="160"/>
        <v>20296.775079999996</v>
      </c>
      <c r="M474" s="59">
        <f t="shared" si="149"/>
        <v>98.863185077577725</v>
      </c>
      <c r="N474" s="59">
        <f t="shared" si="150"/>
        <v>99.400612220723175</v>
      </c>
    </row>
    <row r="475" spans="1:14" ht="51" customHeight="1" x14ac:dyDescent="0.2">
      <c r="A475" s="53" t="s">
        <v>207</v>
      </c>
      <c r="B475" s="54" t="s">
        <v>163</v>
      </c>
      <c r="C475" s="54" t="s">
        <v>96</v>
      </c>
      <c r="D475" s="54" t="s">
        <v>45</v>
      </c>
      <c r="E475" s="52" t="s">
        <v>74</v>
      </c>
      <c r="F475" s="52" t="s">
        <v>8</v>
      </c>
      <c r="G475" s="52" t="s">
        <v>47</v>
      </c>
      <c r="H475" s="52"/>
      <c r="I475" s="66"/>
      <c r="J475" s="59">
        <f>J476</f>
        <v>20046.400000000001</v>
      </c>
      <c r="K475" s="59">
        <f t="shared" ref="K475:L475" si="161">K476</f>
        <v>19935.400000000001</v>
      </c>
      <c r="L475" s="59">
        <f t="shared" si="161"/>
        <v>19813.010019999998</v>
      </c>
      <c r="M475" s="59">
        <f t="shared" si="149"/>
        <v>98.835751157315016</v>
      </c>
      <c r="N475" s="59">
        <f t="shared" si="150"/>
        <v>99.3860670967224</v>
      </c>
    </row>
    <row r="476" spans="1:14" ht="38.25" customHeight="1" x14ac:dyDescent="0.2">
      <c r="A476" s="53" t="s">
        <v>208</v>
      </c>
      <c r="B476" s="54" t="s">
        <v>163</v>
      </c>
      <c r="C476" s="54" t="s">
        <v>96</v>
      </c>
      <c r="D476" s="54" t="s">
        <v>45</v>
      </c>
      <c r="E476" s="52" t="s">
        <v>74</v>
      </c>
      <c r="F476" s="52" t="s">
        <v>8</v>
      </c>
      <c r="G476" s="52" t="s">
        <v>47</v>
      </c>
      <c r="H476" s="52" t="s">
        <v>298</v>
      </c>
      <c r="I476" s="66"/>
      <c r="J476" s="59">
        <f t="shared" ref="J476:L477" si="162">J477</f>
        <v>20046.400000000001</v>
      </c>
      <c r="K476" s="59">
        <f t="shared" si="162"/>
        <v>19935.400000000001</v>
      </c>
      <c r="L476" s="59">
        <f t="shared" si="162"/>
        <v>19813.010019999998</v>
      </c>
      <c r="M476" s="59">
        <f t="shared" si="149"/>
        <v>98.835751157315016</v>
      </c>
      <c r="N476" s="59">
        <f t="shared" si="150"/>
        <v>99.3860670967224</v>
      </c>
    </row>
    <row r="477" spans="1:14" ht="51" customHeight="1" x14ac:dyDescent="0.2">
      <c r="A477" s="53" t="s">
        <v>130</v>
      </c>
      <c r="B477" s="54" t="s">
        <v>163</v>
      </c>
      <c r="C477" s="54" t="s">
        <v>96</v>
      </c>
      <c r="D477" s="54" t="s">
        <v>45</v>
      </c>
      <c r="E477" s="52" t="s">
        <v>74</v>
      </c>
      <c r="F477" s="52" t="s">
        <v>8</v>
      </c>
      <c r="G477" s="52" t="s">
        <v>47</v>
      </c>
      <c r="H477" s="52" t="s">
        <v>298</v>
      </c>
      <c r="I477" s="66" t="s">
        <v>235</v>
      </c>
      <c r="J477" s="59">
        <f t="shared" si="162"/>
        <v>20046.400000000001</v>
      </c>
      <c r="K477" s="59">
        <f t="shared" si="162"/>
        <v>19935.400000000001</v>
      </c>
      <c r="L477" s="59">
        <f t="shared" si="162"/>
        <v>19813.010019999998</v>
      </c>
      <c r="M477" s="59">
        <f t="shared" si="149"/>
        <v>98.835751157315016</v>
      </c>
      <c r="N477" s="59">
        <f t="shared" si="150"/>
        <v>99.3860670967224</v>
      </c>
    </row>
    <row r="478" spans="1:14" ht="12.75" customHeight="1" x14ac:dyDescent="0.2">
      <c r="A478" s="53" t="s">
        <v>178</v>
      </c>
      <c r="B478" s="54" t="s">
        <v>163</v>
      </c>
      <c r="C478" s="54" t="s">
        <v>96</v>
      </c>
      <c r="D478" s="54" t="s">
        <v>45</v>
      </c>
      <c r="E478" s="52" t="s">
        <v>74</v>
      </c>
      <c r="F478" s="52" t="s">
        <v>8</v>
      </c>
      <c r="G478" s="52" t="s">
        <v>47</v>
      </c>
      <c r="H478" s="52" t="s">
        <v>298</v>
      </c>
      <c r="I478" s="66" t="s">
        <v>243</v>
      </c>
      <c r="J478" s="59">
        <v>20046.400000000001</v>
      </c>
      <c r="K478" s="59">
        <v>19935.400000000001</v>
      </c>
      <c r="L478" s="59">
        <v>19813.010019999998</v>
      </c>
      <c r="M478" s="59">
        <f t="shared" si="149"/>
        <v>98.835751157315016</v>
      </c>
      <c r="N478" s="59">
        <f t="shared" si="150"/>
        <v>99.3860670967224</v>
      </c>
    </row>
    <row r="479" spans="1:14" ht="25.5" customHeight="1" x14ac:dyDescent="0.2">
      <c r="A479" s="98" t="s">
        <v>209</v>
      </c>
      <c r="B479" s="54" t="s">
        <v>163</v>
      </c>
      <c r="C479" s="54" t="s">
        <v>96</v>
      </c>
      <c r="D479" s="54" t="s">
        <v>45</v>
      </c>
      <c r="E479" s="52" t="s">
        <v>74</v>
      </c>
      <c r="F479" s="52" t="s">
        <v>8</v>
      </c>
      <c r="G479" s="52" t="s">
        <v>84</v>
      </c>
      <c r="H479" s="52"/>
      <c r="I479" s="66"/>
      <c r="J479" s="59">
        <f t="shared" ref="J479:L481" si="163">J480</f>
        <v>432.22928999999999</v>
      </c>
      <c r="K479" s="59">
        <f t="shared" si="163"/>
        <v>432.22928999999999</v>
      </c>
      <c r="L479" s="59">
        <f t="shared" si="163"/>
        <v>432.22928999999999</v>
      </c>
      <c r="M479" s="59">
        <f t="shared" si="149"/>
        <v>100</v>
      </c>
      <c r="N479" s="59">
        <f t="shared" si="150"/>
        <v>100</v>
      </c>
    </row>
    <row r="480" spans="1:14" ht="63.75" customHeight="1" x14ac:dyDescent="0.2">
      <c r="A480" s="53" t="s">
        <v>210</v>
      </c>
      <c r="B480" s="54" t="s">
        <v>163</v>
      </c>
      <c r="C480" s="54" t="s">
        <v>96</v>
      </c>
      <c r="D480" s="54" t="s">
        <v>45</v>
      </c>
      <c r="E480" s="52" t="s">
        <v>74</v>
      </c>
      <c r="F480" s="52" t="s">
        <v>8</v>
      </c>
      <c r="G480" s="52" t="s">
        <v>84</v>
      </c>
      <c r="H480" s="52" t="s">
        <v>299</v>
      </c>
      <c r="I480" s="66"/>
      <c r="J480" s="59">
        <f t="shared" si="163"/>
        <v>432.22928999999999</v>
      </c>
      <c r="K480" s="59">
        <f t="shared" si="163"/>
        <v>432.22928999999999</v>
      </c>
      <c r="L480" s="59">
        <f t="shared" si="163"/>
        <v>432.22928999999999</v>
      </c>
      <c r="M480" s="59">
        <f t="shared" si="149"/>
        <v>100</v>
      </c>
      <c r="N480" s="59">
        <f t="shared" si="150"/>
        <v>100</v>
      </c>
    </row>
    <row r="481" spans="1:14" ht="51" customHeight="1" x14ac:dyDescent="0.2">
      <c r="A481" s="53" t="s">
        <v>130</v>
      </c>
      <c r="B481" s="54" t="s">
        <v>163</v>
      </c>
      <c r="C481" s="54" t="s">
        <v>96</v>
      </c>
      <c r="D481" s="54" t="s">
        <v>45</v>
      </c>
      <c r="E481" s="52" t="s">
        <v>74</v>
      </c>
      <c r="F481" s="52" t="s">
        <v>8</v>
      </c>
      <c r="G481" s="52" t="s">
        <v>84</v>
      </c>
      <c r="H481" s="52" t="s">
        <v>299</v>
      </c>
      <c r="I481" s="66" t="s">
        <v>235</v>
      </c>
      <c r="J481" s="59">
        <f t="shared" si="163"/>
        <v>432.22928999999999</v>
      </c>
      <c r="K481" s="59">
        <f t="shared" si="163"/>
        <v>432.22928999999999</v>
      </c>
      <c r="L481" s="59">
        <f t="shared" si="163"/>
        <v>432.22928999999999</v>
      </c>
      <c r="M481" s="59">
        <f t="shared" si="149"/>
        <v>100</v>
      </c>
      <c r="N481" s="59">
        <f t="shared" si="150"/>
        <v>100</v>
      </c>
    </row>
    <row r="482" spans="1:14" ht="12.75" customHeight="1" x14ac:dyDescent="0.2">
      <c r="A482" s="53" t="s">
        <v>178</v>
      </c>
      <c r="B482" s="54" t="s">
        <v>163</v>
      </c>
      <c r="C482" s="54" t="s">
        <v>96</v>
      </c>
      <c r="D482" s="54" t="s">
        <v>45</v>
      </c>
      <c r="E482" s="52" t="s">
        <v>74</v>
      </c>
      <c r="F482" s="52" t="s">
        <v>8</v>
      </c>
      <c r="G482" s="52" t="s">
        <v>84</v>
      </c>
      <c r="H482" s="52" t="s">
        <v>299</v>
      </c>
      <c r="I482" s="66" t="s">
        <v>243</v>
      </c>
      <c r="J482" s="59">
        <v>432.22928999999999</v>
      </c>
      <c r="K482" s="59">
        <v>432.22928999999999</v>
      </c>
      <c r="L482" s="59">
        <v>432.22928999999999</v>
      </c>
      <c r="M482" s="59">
        <f t="shared" si="149"/>
        <v>100</v>
      </c>
      <c r="N482" s="59">
        <f t="shared" si="150"/>
        <v>100</v>
      </c>
    </row>
    <row r="483" spans="1:14" ht="26.25" customHeight="1" x14ac:dyDescent="0.2">
      <c r="A483" s="185" t="s">
        <v>674</v>
      </c>
      <c r="B483" s="54" t="s">
        <v>163</v>
      </c>
      <c r="C483" s="54" t="s">
        <v>96</v>
      </c>
      <c r="D483" s="54" t="s">
        <v>45</v>
      </c>
      <c r="E483" s="52" t="s">
        <v>74</v>
      </c>
      <c r="F483" s="52" t="s">
        <v>8</v>
      </c>
      <c r="G483" s="52" t="s">
        <v>675</v>
      </c>
      <c r="H483" s="52"/>
      <c r="I483" s="66"/>
      <c r="J483" s="59">
        <f t="shared" ref="J483:L485" si="164">J484</f>
        <v>51.535769999999999</v>
      </c>
      <c r="K483" s="59">
        <f t="shared" si="164"/>
        <v>51.535769999999999</v>
      </c>
      <c r="L483" s="59">
        <f t="shared" si="164"/>
        <v>51.535769999999999</v>
      </c>
      <c r="M483" s="59">
        <f t="shared" si="149"/>
        <v>100</v>
      </c>
      <c r="N483" s="59">
        <f t="shared" si="150"/>
        <v>100</v>
      </c>
    </row>
    <row r="484" spans="1:14" ht="30.75" customHeight="1" x14ac:dyDescent="0.2">
      <c r="A484" s="185" t="s">
        <v>743</v>
      </c>
      <c r="B484" s="54" t="s">
        <v>163</v>
      </c>
      <c r="C484" s="54" t="s">
        <v>96</v>
      </c>
      <c r="D484" s="54" t="s">
        <v>45</v>
      </c>
      <c r="E484" s="52" t="s">
        <v>74</v>
      </c>
      <c r="F484" s="52" t="s">
        <v>8</v>
      </c>
      <c r="G484" s="52" t="s">
        <v>675</v>
      </c>
      <c r="H484" s="52" t="s">
        <v>744</v>
      </c>
      <c r="I484" s="66"/>
      <c r="J484" s="59">
        <f t="shared" si="164"/>
        <v>51.535769999999999</v>
      </c>
      <c r="K484" s="59">
        <f t="shared" si="164"/>
        <v>51.535769999999999</v>
      </c>
      <c r="L484" s="59">
        <f t="shared" si="164"/>
        <v>51.535769999999999</v>
      </c>
      <c r="M484" s="59">
        <f t="shared" si="149"/>
        <v>100</v>
      </c>
      <c r="N484" s="59">
        <f t="shared" si="150"/>
        <v>100</v>
      </c>
    </row>
    <row r="485" spans="1:14" ht="38.25" customHeight="1" x14ac:dyDescent="0.2">
      <c r="A485" s="188" t="s">
        <v>130</v>
      </c>
      <c r="B485" s="54" t="s">
        <v>163</v>
      </c>
      <c r="C485" s="54" t="s">
        <v>96</v>
      </c>
      <c r="D485" s="54" t="s">
        <v>45</v>
      </c>
      <c r="E485" s="52" t="s">
        <v>74</v>
      </c>
      <c r="F485" s="52" t="s">
        <v>8</v>
      </c>
      <c r="G485" s="52" t="s">
        <v>675</v>
      </c>
      <c r="H485" s="52" t="s">
        <v>744</v>
      </c>
      <c r="I485" s="66" t="s">
        <v>235</v>
      </c>
      <c r="J485" s="59">
        <f t="shared" si="164"/>
        <v>51.535769999999999</v>
      </c>
      <c r="K485" s="59">
        <f t="shared" si="164"/>
        <v>51.535769999999999</v>
      </c>
      <c r="L485" s="59">
        <f t="shared" si="164"/>
        <v>51.535769999999999</v>
      </c>
      <c r="M485" s="59">
        <f t="shared" si="149"/>
        <v>100</v>
      </c>
      <c r="N485" s="59">
        <f t="shared" si="150"/>
        <v>100</v>
      </c>
    </row>
    <row r="486" spans="1:14" ht="15.75" customHeight="1" x14ac:dyDescent="0.2">
      <c r="A486" s="185" t="s">
        <v>178</v>
      </c>
      <c r="B486" s="54" t="s">
        <v>163</v>
      </c>
      <c r="C486" s="54" t="s">
        <v>96</v>
      </c>
      <c r="D486" s="54" t="s">
        <v>45</v>
      </c>
      <c r="E486" s="52" t="s">
        <v>74</v>
      </c>
      <c r="F486" s="52" t="s">
        <v>8</v>
      </c>
      <c r="G486" s="52" t="s">
        <v>675</v>
      </c>
      <c r="H486" s="52" t="s">
        <v>744</v>
      </c>
      <c r="I486" s="66" t="s">
        <v>243</v>
      </c>
      <c r="J486" s="59">
        <v>51.535769999999999</v>
      </c>
      <c r="K486" s="59">
        <v>51.535769999999999</v>
      </c>
      <c r="L486" s="59">
        <v>51.535769999999999</v>
      </c>
      <c r="M486" s="59">
        <f t="shared" si="149"/>
        <v>100</v>
      </c>
      <c r="N486" s="59">
        <f t="shared" si="150"/>
        <v>100</v>
      </c>
    </row>
    <row r="487" spans="1:14" ht="25.5" customHeight="1" x14ac:dyDescent="0.2">
      <c r="A487" s="53" t="s">
        <v>211</v>
      </c>
      <c r="B487" s="54" t="s">
        <v>163</v>
      </c>
      <c r="C487" s="54" t="s">
        <v>96</v>
      </c>
      <c r="D487" s="54" t="s">
        <v>45</v>
      </c>
      <c r="E487" s="52" t="s">
        <v>74</v>
      </c>
      <c r="F487" s="52" t="s">
        <v>9</v>
      </c>
      <c r="G487" s="52"/>
      <c r="H487" s="52"/>
      <c r="I487" s="66"/>
      <c r="J487" s="59">
        <f>J488</f>
        <v>11565.271540000002</v>
      </c>
      <c r="K487" s="59">
        <f t="shared" ref="K487:L487" si="165">K488</f>
        <v>11498.271540000002</v>
      </c>
      <c r="L487" s="59">
        <f t="shared" si="165"/>
        <v>11438.99231</v>
      </c>
      <c r="M487" s="59">
        <f t="shared" si="149"/>
        <v>98.908117033281499</v>
      </c>
      <c r="N487" s="59">
        <f t="shared" si="150"/>
        <v>99.484450947311672</v>
      </c>
    </row>
    <row r="488" spans="1:14" ht="51" customHeight="1" x14ac:dyDescent="0.2">
      <c r="A488" s="69" t="s">
        <v>207</v>
      </c>
      <c r="B488" s="54" t="s">
        <v>163</v>
      </c>
      <c r="C488" s="54" t="s">
        <v>96</v>
      </c>
      <c r="D488" s="54" t="s">
        <v>45</v>
      </c>
      <c r="E488" s="52" t="s">
        <v>74</v>
      </c>
      <c r="F488" s="52" t="s">
        <v>9</v>
      </c>
      <c r="G488" s="52" t="s">
        <v>47</v>
      </c>
      <c r="H488" s="52"/>
      <c r="I488" s="66"/>
      <c r="J488" s="59">
        <f>J493+J489</f>
        <v>11565.271540000002</v>
      </c>
      <c r="K488" s="59">
        <f>K493+K489</f>
        <v>11498.271540000002</v>
      </c>
      <c r="L488" s="59">
        <f>L493+L489</f>
        <v>11438.99231</v>
      </c>
      <c r="M488" s="59">
        <f t="shared" si="149"/>
        <v>98.908117033281499</v>
      </c>
      <c r="N488" s="59">
        <f t="shared" si="150"/>
        <v>99.484450947311672</v>
      </c>
    </row>
    <row r="489" spans="1:14" ht="16.5" customHeight="1" x14ac:dyDescent="0.2">
      <c r="A489" s="53" t="s">
        <v>212</v>
      </c>
      <c r="B489" s="54" t="s">
        <v>163</v>
      </c>
      <c r="C489" s="54" t="s">
        <v>96</v>
      </c>
      <c r="D489" s="54" t="s">
        <v>45</v>
      </c>
      <c r="E489" s="52" t="s">
        <v>74</v>
      </c>
      <c r="F489" s="52" t="s">
        <v>9</v>
      </c>
      <c r="G489" s="52" t="s">
        <v>47</v>
      </c>
      <c r="H489" s="52" t="s">
        <v>300</v>
      </c>
      <c r="I489" s="66"/>
      <c r="J489" s="59">
        <f t="shared" ref="J489:L490" si="166">J490</f>
        <v>11462.2</v>
      </c>
      <c r="K489" s="59">
        <f t="shared" si="166"/>
        <v>11395.2</v>
      </c>
      <c r="L489" s="59">
        <f t="shared" si="166"/>
        <v>11335.920769999999</v>
      </c>
      <c r="M489" s="59">
        <f t="shared" si="149"/>
        <v>98.89829849418085</v>
      </c>
      <c r="N489" s="59">
        <f t="shared" si="150"/>
        <v>99.479787717635475</v>
      </c>
    </row>
    <row r="490" spans="1:14" ht="51" customHeight="1" x14ac:dyDescent="0.2">
      <c r="A490" s="53" t="s">
        <v>130</v>
      </c>
      <c r="B490" s="54" t="s">
        <v>163</v>
      </c>
      <c r="C490" s="54" t="s">
        <v>96</v>
      </c>
      <c r="D490" s="54" t="s">
        <v>45</v>
      </c>
      <c r="E490" s="52" t="s">
        <v>74</v>
      </c>
      <c r="F490" s="52" t="s">
        <v>9</v>
      </c>
      <c r="G490" s="52" t="s">
        <v>47</v>
      </c>
      <c r="H490" s="52" t="s">
        <v>300</v>
      </c>
      <c r="I490" s="66" t="s">
        <v>235</v>
      </c>
      <c r="J490" s="59">
        <f t="shared" si="166"/>
        <v>11462.2</v>
      </c>
      <c r="K490" s="59">
        <f t="shared" si="166"/>
        <v>11395.2</v>
      </c>
      <c r="L490" s="59">
        <f t="shared" si="166"/>
        <v>11335.920769999999</v>
      </c>
      <c r="M490" s="59">
        <f t="shared" si="149"/>
        <v>98.89829849418085</v>
      </c>
      <c r="N490" s="59">
        <f t="shared" si="150"/>
        <v>99.479787717635475</v>
      </c>
    </row>
    <row r="491" spans="1:14" ht="15.75" customHeight="1" x14ac:dyDescent="0.2">
      <c r="A491" s="53" t="s">
        <v>178</v>
      </c>
      <c r="B491" s="54" t="s">
        <v>163</v>
      </c>
      <c r="C491" s="54" t="s">
        <v>96</v>
      </c>
      <c r="D491" s="54" t="s">
        <v>45</v>
      </c>
      <c r="E491" s="52" t="s">
        <v>74</v>
      </c>
      <c r="F491" s="52" t="s">
        <v>9</v>
      </c>
      <c r="G491" s="52" t="s">
        <v>47</v>
      </c>
      <c r="H491" s="52" t="s">
        <v>300</v>
      </c>
      <c r="I491" s="66" t="s">
        <v>243</v>
      </c>
      <c r="J491" s="59">
        <v>11462.2</v>
      </c>
      <c r="K491" s="59">
        <v>11395.2</v>
      </c>
      <c r="L491" s="59">
        <v>11335.920769999999</v>
      </c>
      <c r="M491" s="59">
        <f t="shared" si="149"/>
        <v>98.89829849418085</v>
      </c>
      <c r="N491" s="59">
        <f t="shared" si="150"/>
        <v>99.479787717635475</v>
      </c>
    </row>
    <row r="492" spans="1:14" ht="27" customHeight="1" x14ac:dyDescent="0.2">
      <c r="A492" s="185" t="s">
        <v>674</v>
      </c>
      <c r="B492" s="54" t="s">
        <v>163</v>
      </c>
      <c r="C492" s="54" t="s">
        <v>96</v>
      </c>
      <c r="D492" s="54" t="s">
        <v>45</v>
      </c>
      <c r="E492" s="52" t="s">
        <v>74</v>
      </c>
      <c r="F492" s="52" t="s">
        <v>9</v>
      </c>
      <c r="G492" s="52" t="s">
        <v>675</v>
      </c>
      <c r="H492" s="52"/>
      <c r="I492" s="66"/>
      <c r="J492" s="59">
        <f t="shared" ref="J492:L494" si="167">J493</f>
        <v>103.07154</v>
      </c>
      <c r="K492" s="59">
        <f t="shared" si="167"/>
        <v>103.07154</v>
      </c>
      <c r="L492" s="59">
        <f t="shared" si="167"/>
        <v>103.07154</v>
      </c>
      <c r="M492" s="59">
        <f t="shared" si="149"/>
        <v>100</v>
      </c>
      <c r="N492" s="59">
        <f t="shared" si="150"/>
        <v>100</v>
      </c>
    </row>
    <row r="493" spans="1:14" ht="29.25" customHeight="1" x14ac:dyDescent="0.2">
      <c r="A493" s="185" t="s">
        <v>743</v>
      </c>
      <c r="B493" s="54" t="s">
        <v>163</v>
      </c>
      <c r="C493" s="54" t="s">
        <v>96</v>
      </c>
      <c r="D493" s="54" t="s">
        <v>45</v>
      </c>
      <c r="E493" s="52" t="s">
        <v>74</v>
      </c>
      <c r="F493" s="52" t="s">
        <v>9</v>
      </c>
      <c r="G493" s="52" t="s">
        <v>675</v>
      </c>
      <c r="H493" s="52" t="s">
        <v>744</v>
      </c>
      <c r="I493" s="66"/>
      <c r="J493" s="59">
        <f t="shared" si="167"/>
        <v>103.07154</v>
      </c>
      <c r="K493" s="59">
        <f t="shared" ref="K493:L494" si="168">K494</f>
        <v>103.07154</v>
      </c>
      <c r="L493" s="59">
        <f t="shared" si="168"/>
        <v>103.07154</v>
      </c>
      <c r="M493" s="59">
        <f t="shared" si="149"/>
        <v>100</v>
      </c>
      <c r="N493" s="59">
        <f t="shared" si="150"/>
        <v>100</v>
      </c>
    </row>
    <row r="494" spans="1:14" ht="51" customHeight="1" x14ac:dyDescent="0.2">
      <c r="A494" s="188" t="s">
        <v>130</v>
      </c>
      <c r="B494" s="54" t="s">
        <v>163</v>
      </c>
      <c r="C494" s="54" t="s">
        <v>96</v>
      </c>
      <c r="D494" s="54" t="s">
        <v>45</v>
      </c>
      <c r="E494" s="52" t="s">
        <v>74</v>
      </c>
      <c r="F494" s="52" t="s">
        <v>9</v>
      </c>
      <c r="G494" s="52" t="s">
        <v>675</v>
      </c>
      <c r="H494" s="52" t="s">
        <v>744</v>
      </c>
      <c r="I494" s="66" t="s">
        <v>235</v>
      </c>
      <c r="J494" s="59">
        <f t="shared" si="167"/>
        <v>103.07154</v>
      </c>
      <c r="K494" s="59">
        <f t="shared" si="168"/>
        <v>103.07154</v>
      </c>
      <c r="L494" s="59">
        <f t="shared" si="168"/>
        <v>103.07154</v>
      </c>
      <c r="M494" s="59">
        <f t="shared" si="149"/>
        <v>100</v>
      </c>
      <c r="N494" s="59">
        <f t="shared" si="150"/>
        <v>100</v>
      </c>
    </row>
    <row r="495" spans="1:14" ht="12.75" customHeight="1" x14ac:dyDescent="0.2">
      <c r="A495" s="185" t="s">
        <v>178</v>
      </c>
      <c r="B495" s="54" t="s">
        <v>163</v>
      </c>
      <c r="C495" s="54" t="s">
        <v>96</v>
      </c>
      <c r="D495" s="54" t="s">
        <v>45</v>
      </c>
      <c r="E495" s="52" t="s">
        <v>74</v>
      </c>
      <c r="F495" s="52" t="s">
        <v>9</v>
      </c>
      <c r="G495" s="52" t="s">
        <v>675</v>
      </c>
      <c r="H495" s="52" t="s">
        <v>744</v>
      </c>
      <c r="I495" s="66" t="s">
        <v>243</v>
      </c>
      <c r="J495" s="59">
        <v>103.07154</v>
      </c>
      <c r="K495" s="59">
        <v>103.07154</v>
      </c>
      <c r="L495" s="59">
        <v>103.07154</v>
      </c>
      <c r="M495" s="59">
        <f t="shared" si="149"/>
        <v>100</v>
      </c>
      <c r="N495" s="59">
        <f t="shared" si="150"/>
        <v>100</v>
      </c>
    </row>
    <row r="496" spans="1:14" ht="25.5" customHeight="1" x14ac:dyDescent="0.2">
      <c r="A496" s="87" t="s">
        <v>213</v>
      </c>
      <c r="B496" s="54" t="s">
        <v>163</v>
      </c>
      <c r="C496" s="54" t="s">
        <v>96</v>
      </c>
      <c r="D496" s="54" t="s">
        <v>54</v>
      </c>
      <c r="E496" s="52"/>
      <c r="F496" s="52"/>
      <c r="G496" s="52"/>
      <c r="H496" s="52"/>
      <c r="I496" s="66"/>
      <c r="J496" s="59">
        <f t="shared" ref="J496:L500" si="169">J497</f>
        <v>3926</v>
      </c>
      <c r="K496" s="59">
        <f t="shared" si="169"/>
        <v>3926</v>
      </c>
      <c r="L496" s="59">
        <f t="shared" si="169"/>
        <v>3883.4813399999998</v>
      </c>
      <c r="M496" s="59">
        <f t="shared" ref="M496:M528" si="170">L496*100/J496</f>
        <v>98.916997962302588</v>
      </c>
      <c r="N496" s="59">
        <f t="shared" ref="N496:N528" si="171">L496*100/K496</f>
        <v>98.916997962302588</v>
      </c>
    </row>
    <row r="497" spans="1:14" ht="51" customHeight="1" x14ac:dyDescent="0.2">
      <c r="A497" s="53" t="s">
        <v>146</v>
      </c>
      <c r="B497" s="54" t="s">
        <v>163</v>
      </c>
      <c r="C497" s="54" t="s">
        <v>96</v>
      </c>
      <c r="D497" s="54" t="s">
        <v>54</v>
      </c>
      <c r="E497" s="52" t="s">
        <v>74</v>
      </c>
      <c r="F497" s="52" t="s">
        <v>256</v>
      </c>
      <c r="G497" s="52"/>
      <c r="H497" s="52"/>
      <c r="I497" s="66"/>
      <c r="J497" s="59">
        <f t="shared" si="169"/>
        <v>3926</v>
      </c>
      <c r="K497" s="59">
        <f t="shared" si="169"/>
        <v>3926</v>
      </c>
      <c r="L497" s="59">
        <f t="shared" si="169"/>
        <v>3883.4813399999998</v>
      </c>
      <c r="M497" s="59">
        <f t="shared" si="170"/>
        <v>98.916997962302588</v>
      </c>
      <c r="N497" s="59">
        <f t="shared" si="171"/>
        <v>98.916997962302588</v>
      </c>
    </row>
    <row r="498" spans="1:14" ht="63.75" customHeight="1" x14ac:dyDescent="0.2">
      <c r="A498" s="53" t="s">
        <v>206</v>
      </c>
      <c r="B498" s="54" t="s">
        <v>163</v>
      </c>
      <c r="C498" s="54" t="s">
        <v>96</v>
      </c>
      <c r="D498" s="54" t="s">
        <v>54</v>
      </c>
      <c r="E498" s="52" t="s">
        <v>74</v>
      </c>
      <c r="F498" s="52" t="s">
        <v>8</v>
      </c>
      <c r="G498" s="52"/>
      <c r="H498" s="52"/>
      <c r="I498" s="66"/>
      <c r="J498" s="59">
        <f t="shared" si="169"/>
        <v>3926</v>
      </c>
      <c r="K498" s="59">
        <f t="shared" si="169"/>
        <v>3926</v>
      </c>
      <c r="L498" s="59">
        <f t="shared" si="169"/>
        <v>3883.4813399999998</v>
      </c>
      <c r="M498" s="59">
        <f t="shared" si="170"/>
        <v>98.916997962302588</v>
      </c>
      <c r="N498" s="59">
        <f t="shared" si="171"/>
        <v>98.916997962302588</v>
      </c>
    </row>
    <row r="499" spans="1:14" ht="25.5" customHeight="1" x14ac:dyDescent="0.2">
      <c r="A499" s="53" t="s">
        <v>214</v>
      </c>
      <c r="B499" s="54" t="s">
        <v>163</v>
      </c>
      <c r="C499" s="54" t="s">
        <v>96</v>
      </c>
      <c r="D499" s="54" t="s">
        <v>54</v>
      </c>
      <c r="E499" s="52" t="s">
        <v>74</v>
      </c>
      <c r="F499" s="52" t="s">
        <v>8</v>
      </c>
      <c r="G499" s="52" t="s">
        <v>47</v>
      </c>
      <c r="H499" s="52"/>
      <c r="I499" s="66"/>
      <c r="J499" s="59">
        <f t="shared" si="169"/>
        <v>3926</v>
      </c>
      <c r="K499" s="59">
        <f t="shared" si="169"/>
        <v>3926</v>
      </c>
      <c r="L499" s="59">
        <f t="shared" si="169"/>
        <v>3883.4813399999998</v>
      </c>
      <c r="M499" s="59">
        <f t="shared" si="170"/>
        <v>98.916997962302588</v>
      </c>
      <c r="N499" s="59">
        <f t="shared" si="171"/>
        <v>98.916997962302588</v>
      </c>
    </row>
    <row r="500" spans="1:14" ht="25.5" customHeight="1" x14ac:dyDescent="0.2">
      <c r="A500" s="87" t="s">
        <v>169</v>
      </c>
      <c r="B500" s="54" t="s">
        <v>163</v>
      </c>
      <c r="C500" s="54" t="s">
        <v>96</v>
      </c>
      <c r="D500" s="54" t="s">
        <v>54</v>
      </c>
      <c r="E500" s="52" t="s">
        <v>74</v>
      </c>
      <c r="F500" s="52" t="s">
        <v>8</v>
      </c>
      <c r="G500" s="52" t="s">
        <v>47</v>
      </c>
      <c r="H500" s="52" t="s">
        <v>283</v>
      </c>
      <c r="I500" s="66"/>
      <c r="J500" s="59">
        <f>J501</f>
        <v>3926</v>
      </c>
      <c r="K500" s="59">
        <f t="shared" si="169"/>
        <v>3926</v>
      </c>
      <c r="L500" s="59">
        <f t="shared" si="169"/>
        <v>3883.4813399999998</v>
      </c>
      <c r="M500" s="59">
        <f t="shared" si="170"/>
        <v>98.916997962302588</v>
      </c>
      <c r="N500" s="59">
        <f t="shared" si="171"/>
        <v>98.916997962302588</v>
      </c>
    </row>
    <row r="501" spans="1:14" ht="89.25" customHeight="1" x14ac:dyDescent="0.2">
      <c r="A501" s="87" t="s">
        <v>51</v>
      </c>
      <c r="B501" s="54" t="s">
        <v>163</v>
      </c>
      <c r="C501" s="54" t="s">
        <v>96</v>
      </c>
      <c r="D501" s="54" t="s">
        <v>54</v>
      </c>
      <c r="E501" s="52" t="s">
        <v>74</v>
      </c>
      <c r="F501" s="52" t="s">
        <v>8</v>
      </c>
      <c r="G501" s="52" t="s">
        <v>47</v>
      </c>
      <c r="H501" s="52" t="s">
        <v>283</v>
      </c>
      <c r="I501" s="66" t="s">
        <v>221</v>
      </c>
      <c r="J501" s="59">
        <f>J502</f>
        <v>3926</v>
      </c>
      <c r="K501" s="59">
        <f>K502</f>
        <v>3926</v>
      </c>
      <c r="L501" s="59">
        <f>L502</f>
        <v>3883.4813399999998</v>
      </c>
      <c r="M501" s="59">
        <f t="shared" si="170"/>
        <v>98.916997962302588</v>
      </c>
      <c r="N501" s="59">
        <f t="shared" si="171"/>
        <v>98.916997962302588</v>
      </c>
    </row>
    <row r="502" spans="1:14" ht="25.5" customHeight="1" x14ac:dyDescent="0.2">
      <c r="A502" s="87" t="s">
        <v>170</v>
      </c>
      <c r="B502" s="54" t="s">
        <v>163</v>
      </c>
      <c r="C502" s="54" t="s">
        <v>96</v>
      </c>
      <c r="D502" s="54" t="s">
        <v>54</v>
      </c>
      <c r="E502" s="52" t="s">
        <v>74</v>
      </c>
      <c r="F502" s="52" t="s">
        <v>8</v>
      </c>
      <c r="G502" s="52" t="s">
        <v>47</v>
      </c>
      <c r="H502" s="52" t="s">
        <v>283</v>
      </c>
      <c r="I502" s="66" t="s">
        <v>242</v>
      </c>
      <c r="J502" s="59">
        <v>3926</v>
      </c>
      <c r="K502" s="59">
        <v>3926</v>
      </c>
      <c r="L502" s="59">
        <v>3883.4813399999998</v>
      </c>
      <c r="M502" s="59">
        <f t="shared" si="170"/>
        <v>98.916997962302588</v>
      </c>
      <c r="N502" s="59">
        <f t="shared" si="171"/>
        <v>98.916997962302588</v>
      </c>
    </row>
    <row r="503" spans="1:14" ht="12.75" customHeight="1" x14ac:dyDescent="0.2">
      <c r="A503" s="88" t="s">
        <v>114</v>
      </c>
      <c r="B503" s="54" t="s">
        <v>163</v>
      </c>
      <c r="C503" s="54" t="s">
        <v>16</v>
      </c>
      <c r="D503" s="54"/>
      <c r="E503" s="52"/>
      <c r="F503" s="52"/>
      <c r="G503" s="52"/>
      <c r="H503" s="52"/>
      <c r="I503" s="66"/>
      <c r="J503" s="59">
        <f>J504+J516</f>
        <v>6463.1</v>
      </c>
      <c r="K503" s="59">
        <f t="shared" ref="K503:L503" si="172">K504+K516</f>
        <v>5932.1</v>
      </c>
      <c r="L503" s="59">
        <f t="shared" si="172"/>
        <v>5807.3029499999993</v>
      </c>
      <c r="M503" s="59">
        <f t="shared" si="170"/>
        <v>89.853212080889961</v>
      </c>
      <c r="N503" s="59">
        <f t="shared" si="171"/>
        <v>97.896241634497045</v>
      </c>
    </row>
    <row r="504" spans="1:14" ht="12.75" customHeight="1" x14ac:dyDescent="0.2">
      <c r="A504" s="88" t="s">
        <v>118</v>
      </c>
      <c r="B504" s="54" t="s">
        <v>163</v>
      </c>
      <c r="C504" s="54" t="s">
        <v>16</v>
      </c>
      <c r="D504" s="54" t="s">
        <v>84</v>
      </c>
      <c r="E504" s="52"/>
      <c r="F504" s="52"/>
      <c r="G504" s="52"/>
      <c r="H504" s="52"/>
      <c r="I504" s="66"/>
      <c r="J504" s="59">
        <f>J505</f>
        <v>2639.2000000000003</v>
      </c>
      <c r="K504" s="59">
        <f t="shared" ref="K504:L504" si="173">K505</f>
        <v>2639.2000000000003</v>
      </c>
      <c r="L504" s="59">
        <f t="shared" si="173"/>
        <v>2542.5837199999996</v>
      </c>
      <c r="M504" s="59">
        <f t="shared" si="170"/>
        <v>96.339183085783546</v>
      </c>
      <c r="N504" s="59">
        <f t="shared" si="171"/>
        <v>96.339183085783546</v>
      </c>
    </row>
    <row r="505" spans="1:14" ht="51" customHeight="1" x14ac:dyDescent="0.2">
      <c r="A505" s="53" t="s">
        <v>754</v>
      </c>
      <c r="B505" s="54" t="s">
        <v>163</v>
      </c>
      <c r="C505" s="54" t="s">
        <v>16</v>
      </c>
      <c r="D505" s="54" t="s">
        <v>84</v>
      </c>
      <c r="E505" s="52" t="s">
        <v>47</v>
      </c>
      <c r="F505" s="52" t="s">
        <v>256</v>
      </c>
      <c r="G505" s="52"/>
      <c r="H505" s="52"/>
      <c r="I505" s="66"/>
      <c r="J505" s="59">
        <f>J506</f>
        <v>2639.2000000000003</v>
      </c>
      <c r="K505" s="59">
        <f>K506</f>
        <v>2639.2000000000003</v>
      </c>
      <c r="L505" s="59">
        <f>L506</f>
        <v>2542.5837199999996</v>
      </c>
      <c r="M505" s="59">
        <f t="shared" si="170"/>
        <v>96.339183085783546</v>
      </c>
      <c r="N505" s="59">
        <f t="shared" si="171"/>
        <v>96.339183085783546</v>
      </c>
    </row>
    <row r="506" spans="1:14" ht="25.5" customHeight="1" x14ac:dyDescent="0.2">
      <c r="A506" s="69" t="s">
        <v>181</v>
      </c>
      <c r="B506" s="54" t="s">
        <v>163</v>
      </c>
      <c r="C506" s="54" t="s">
        <v>16</v>
      </c>
      <c r="D506" s="54" t="s">
        <v>84</v>
      </c>
      <c r="E506" s="52" t="s">
        <v>47</v>
      </c>
      <c r="F506" s="52" t="s">
        <v>256</v>
      </c>
      <c r="G506" s="52" t="s">
        <v>47</v>
      </c>
      <c r="H506" s="52"/>
      <c r="I506" s="66"/>
      <c r="J506" s="59">
        <f>J507+J510+J513</f>
        <v>2639.2000000000003</v>
      </c>
      <c r="K506" s="59">
        <f t="shared" ref="K506:L506" si="174">K507+K510+K513</f>
        <v>2639.2000000000003</v>
      </c>
      <c r="L506" s="59">
        <f t="shared" si="174"/>
        <v>2542.5837199999996</v>
      </c>
      <c r="M506" s="59">
        <f t="shared" si="170"/>
        <v>96.339183085783546</v>
      </c>
      <c r="N506" s="59">
        <f t="shared" si="171"/>
        <v>96.339183085783546</v>
      </c>
    </row>
    <row r="507" spans="1:14" ht="89.25" customHeight="1" x14ac:dyDescent="0.2">
      <c r="A507" s="53" t="s">
        <v>215</v>
      </c>
      <c r="B507" s="54" t="s">
        <v>163</v>
      </c>
      <c r="C507" s="54" t="s">
        <v>16</v>
      </c>
      <c r="D507" s="54" t="s">
        <v>84</v>
      </c>
      <c r="E507" s="52" t="s">
        <v>47</v>
      </c>
      <c r="F507" s="52" t="s">
        <v>256</v>
      </c>
      <c r="G507" s="52" t="s">
        <v>47</v>
      </c>
      <c r="H507" s="52" t="s">
        <v>301</v>
      </c>
      <c r="I507" s="66"/>
      <c r="J507" s="59">
        <f t="shared" ref="J507:L511" si="175">J508</f>
        <v>1397.2</v>
      </c>
      <c r="K507" s="59">
        <f t="shared" si="175"/>
        <v>1397.2</v>
      </c>
      <c r="L507" s="59">
        <f t="shared" si="175"/>
        <v>1356.6028999999999</v>
      </c>
      <c r="M507" s="59">
        <f t="shared" si="170"/>
        <v>97.094395934726577</v>
      </c>
      <c r="N507" s="59">
        <f t="shared" si="171"/>
        <v>97.094395934726577</v>
      </c>
    </row>
    <row r="508" spans="1:14" ht="51" customHeight="1" x14ac:dyDescent="0.2">
      <c r="A508" s="53" t="s">
        <v>130</v>
      </c>
      <c r="B508" s="54" t="s">
        <v>163</v>
      </c>
      <c r="C508" s="54" t="s">
        <v>16</v>
      </c>
      <c r="D508" s="54" t="s">
        <v>84</v>
      </c>
      <c r="E508" s="52" t="s">
        <v>47</v>
      </c>
      <c r="F508" s="52" t="s">
        <v>256</v>
      </c>
      <c r="G508" s="52" t="s">
        <v>47</v>
      </c>
      <c r="H508" s="52" t="s">
        <v>301</v>
      </c>
      <c r="I508" s="66" t="s">
        <v>235</v>
      </c>
      <c r="J508" s="59">
        <f t="shared" si="175"/>
        <v>1397.2</v>
      </c>
      <c r="K508" s="59">
        <f t="shared" si="175"/>
        <v>1397.2</v>
      </c>
      <c r="L508" s="59">
        <f t="shared" si="175"/>
        <v>1356.6028999999999</v>
      </c>
      <c r="M508" s="59">
        <f t="shared" si="170"/>
        <v>97.094395934726577</v>
      </c>
      <c r="N508" s="59">
        <f t="shared" si="171"/>
        <v>97.094395934726577</v>
      </c>
    </row>
    <row r="509" spans="1:14" ht="12.75" customHeight="1" x14ac:dyDescent="0.2">
      <c r="A509" s="53" t="s">
        <v>178</v>
      </c>
      <c r="B509" s="54" t="s">
        <v>163</v>
      </c>
      <c r="C509" s="54" t="s">
        <v>16</v>
      </c>
      <c r="D509" s="54" t="s">
        <v>84</v>
      </c>
      <c r="E509" s="52" t="s">
        <v>47</v>
      </c>
      <c r="F509" s="52" t="s">
        <v>256</v>
      </c>
      <c r="G509" s="52" t="s">
        <v>47</v>
      </c>
      <c r="H509" s="52" t="s">
        <v>301</v>
      </c>
      <c r="I509" s="66" t="s">
        <v>243</v>
      </c>
      <c r="J509" s="59">
        <v>1397.2</v>
      </c>
      <c r="K509" s="59">
        <v>1397.2</v>
      </c>
      <c r="L509" s="59">
        <v>1356.6028999999999</v>
      </c>
      <c r="M509" s="59">
        <f t="shared" si="170"/>
        <v>97.094395934726577</v>
      </c>
      <c r="N509" s="59">
        <f t="shared" si="171"/>
        <v>97.094395934726577</v>
      </c>
    </row>
    <row r="510" spans="1:14" ht="127.5" customHeight="1" x14ac:dyDescent="0.2">
      <c r="A510" s="185" t="s">
        <v>657</v>
      </c>
      <c r="B510" s="54" t="s">
        <v>163</v>
      </c>
      <c r="C510" s="54" t="s">
        <v>16</v>
      </c>
      <c r="D510" s="54" t="s">
        <v>84</v>
      </c>
      <c r="E510" s="52" t="s">
        <v>47</v>
      </c>
      <c r="F510" s="52" t="s">
        <v>256</v>
      </c>
      <c r="G510" s="52" t="s">
        <v>47</v>
      </c>
      <c r="H510" s="52" t="s">
        <v>658</v>
      </c>
      <c r="I510" s="66"/>
      <c r="J510" s="59">
        <f t="shared" si="175"/>
        <v>890.1</v>
      </c>
      <c r="K510" s="59">
        <f t="shared" si="175"/>
        <v>890.1</v>
      </c>
      <c r="L510" s="59">
        <f t="shared" si="175"/>
        <v>839.44038999999998</v>
      </c>
      <c r="M510" s="59">
        <f t="shared" si="170"/>
        <v>94.308548477699134</v>
      </c>
      <c r="N510" s="59">
        <f t="shared" si="171"/>
        <v>94.308548477699134</v>
      </c>
    </row>
    <row r="511" spans="1:14" ht="12.75" customHeight="1" x14ac:dyDescent="0.2">
      <c r="A511" s="185" t="s">
        <v>130</v>
      </c>
      <c r="B511" s="54" t="s">
        <v>163</v>
      </c>
      <c r="C511" s="54" t="s">
        <v>16</v>
      </c>
      <c r="D511" s="54" t="s">
        <v>84</v>
      </c>
      <c r="E511" s="52" t="s">
        <v>47</v>
      </c>
      <c r="F511" s="52" t="s">
        <v>256</v>
      </c>
      <c r="G511" s="52" t="s">
        <v>47</v>
      </c>
      <c r="H511" s="52" t="s">
        <v>658</v>
      </c>
      <c r="I511" s="66" t="s">
        <v>235</v>
      </c>
      <c r="J511" s="59">
        <f t="shared" si="175"/>
        <v>890.1</v>
      </c>
      <c r="K511" s="59">
        <f t="shared" si="175"/>
        <v>890.1</v>
      </c>
      <c r="L511" s="59">
        <f t="shared" si="175"/>
        <v>839.44038999999998</v>
      </c>
      <c r="M511" s="59">
        <f t="shared" si="170"/>
        <v>94.308548477699134</v>
      </c>
      <c r="N511" s="59">
        <f t="shared" si="171"/>
        <v>94.308548477699134</v>
      </c>
    </row>
    <row r="512" spans="1:14" ht="12.75" customHeight="1" x14ac:dyDescent="0.2">
      <c r="A512" s="185" t="s">
        <v>178</v>
      </c>
      <c r="B512" s="54" t="s">
        <v>163</v>
      </c>
      <c r="C512" s="54" t="s">
        <v>16</v>
      </c>
      <c r="D512" s="54" t="s">
        <v>84</v>
      </c>
      <c r="E512" s="52" t="s">
        <v>47</v>
      </c>
      <c r="F512" s="52" t="s">
        <v>256</v>
      </c>
      <c r="G512" s="52" t="s">
        <v>47</v>
      </c>
      <c r="H512" s="52" t="s">
        <v>658</v>
      </c>
      <c r="I512" s="66" t="s">
        <v>243</v>
      </c>
      <c r="J512" s="59">
        <v>890.1</v>
      </c>
      <c r="K512" s="59">
        <v>890.1</v>
      </c>
      <c r="L512" s="59">
        <v>839.44038999999998</v>
      </c>
      <c r="M512" s="59">
        <f t="shared" si="170"/>
        <v>94.308548477699134</v>
      </c>
      <c r="N512" s="59">
        <f t="shared" si="171"/>
        <v>94.308548477699134</v>
      </c>
    </row>
    <row r="513" spans="1:14" ht="66" customHeight="1" x14ac:dyDescent="0.2">
      <c r="A513" s="185" t="s">
        <v>676</v>
      </c>
      <c r="B513" s="54" t="s">
        <v>163</v>
      </c>
      <c r="C513" s="54" t="s">
        <v>16</v>
      </c>
      <c r="D513" s="54" t="s">
        <v>84</v>
      </c>
      <c r="E513" s="52" t="s">
        <v>47</v>
      </c>
      <c r="F513" s="52" t="s">
        <v>256</v>
      </c>
      <c r="G513" s="52" t="s">
        <v>47</v>
      </c>
      <c r="H513" s="52" t="s">
        <v>677</v>
      </c>
      <c r="I513" s="66"/>
      <c r="J513" s="59">
        <f t="shared" ref="J513:L514" si="176">J514</f>
        <v>351.9</v>
      </c>
      <c r="K513" s="59">
        <f t="shared" si="176"/>
        <v>351.9</v>
      </c>
      <c r="L513" s="59">
        <f t="shared" si="176"/>
        <v>346.54043000000001</v>
      </c>
      <c r="M513" s="59">
        <f t="shared" si="170"/>
        <v>98.476962205171944</v>
      </c>
      <c r="N513" s="59">
        <f t="shared" si="171"/>
        <v>98.476962205171944</v>
      </c>
    </row>
    <row r="514" spans="1:14" ht="25.5" customHeight="1" x14ac:dyDescent="0.2">
      <c r="A514" s="188" t="s">
        <v>130</v>
      </c>
      <c r="B514" s="54" t="s">
        <v>163</v>
      </c>
      <c r="C514" s="54" t="s">
        <v>16</v>
      </c>
      <c r="D514" s="54" t="s">
        <v>84</v>
      </c>
      <c r="E514" s="52" t="s">
        <v>47</v>
      </c>
      <c r="F514" s="52" t="s">
        <v>256</v>
      </c>
      <c r="G514" s="52" t="s">
        <v>47</v>
      </c>
      <c r="H514" s="52" t="s">
        <v>677</v>
      </c>
      <c r="I514" s="66" t="s">
        <v>235</v>
      </c>
      <c r="J514" s="59">
        <f t="shared" si="176"/>
        <v>351.9</v>
      </c>
      <c r="K514" s="59">
        <f t="shared" si="176"/>
        <v>351.9</v>
      </c>
      <c r="L514" s="59">
        <f t="shared" si="176"/>
        <v>346.54043000000001</v>
      </c>
      <c r="M514" s="59">
        <f t="shared" si="170"/>
        <v>98.476962205171944</v>
      </c>
      <c r="N514" s="59">
        <f t="shared" si="171"/>
        <v>98.476962205171944</v>
      </c>
    </row>
    <row r="515" spans="1:14" ht="18" customHeight="1" x14ac:dyDescent="0.2">
      <c r="A515" s="185" t="s">
        <v>178</v>
      </c>
      <c r="B515" s="54" t="s">
        <v>163</v>
      </c>
      <c r="C515" s="54" t="s">
        <v>16</v>
      </c>
      <c r="D515" s="54" t="s">
        <v>84</v>
      </c>
      <c r="E515" s="52" t="s">
        <v>47</v>
      </c>
      <c r="F515" s="52" t="s">
        <v>256</v>
      </c>
      <c r="G515" s="52" t="s">
        <v>47</v>
      </c>
      <c r="H515" s="52" t="s">
        <v>677</v>
      </c>
      <c r="I515" s="66" t="s">
        <v>243</v>
      </c>
      <c r="J515" s="59">
        <v>351.9</v>
      </c>
      <c r="K515" s="59">
        <v>351.9</v>
      </c>
      <c r="L515" s="59">
        <v>346.54043000000001</v>
      </c>
      <c r="M515" s="59">
        <f t="shared" si="170"/>
        <v>98.476962205171944</v>
      </c>
      <c r="N515" s="59">
        <f t="shared" si="171"/>
        <v>98.476962205171944</v>
      </c>
    </row>
    <row r="516" spans="1:14" ht="16.5" customHeight="1" x14ac:dyDescent="0.2">
      <c r="A516" s="185" t="s">
        <v>122</v>
      </c>
      <c r="B516" s="54" t="s">
        <v>163</v>
      </c>
      <c r="C516" s="54" t="s">
        <v>16</v>
      </c>
      <c r="D516" s="54" t="s">
        <v>54</v>
      </c>
      <c r="E516" s="52"/>
      <c r="F516" s="52"/>
      <c r="G516" s="52"/>
      <c r="H516" s="52"/>
      <c r="I516" s="66"/>
      <c r="J516" s="59">
        <f>J517</f>
        <v>3823.9</v>
      </c>
      <c r="K516" s="59">
        <f t="shared" ref="K516:L518" si="177">K517</f>
        <v>3292.9</v>
      </c>
      <c r="L516" s="59">
        <f t="shared" si="177"/>
        <v>3264.7192300000002</v>
      </c>
      <c r="M516" s="59">
        <f t="shared" si="170"/>
        <v>85.376689505478694</v>
      </c>
      <c r="N516" s="59">
        <f t="shared" si="171"/>
        <v>99.14419599744906</v>
      </c>
    </row>
    <row r="517" spans="1:14" ht="56.25" customHeight="1" x14ac:dyDescent="0.2">
      <c r="A517" s="185" t="s">
        <v>742</v>
      </c>
      <c r="B517" s="54" t="s">
        <v>163</v>
      </c>
      <c r="C517" s="54" t="s">
        <v>16</v>
      </c>
      <c r="D517" s="54" t="s">
        <v>54</v>
      </c>
      <c r="E517" s="52" t="s">
        <v>47</v>
      </c>
      <c r="F517" s="52" t="s">
        <v>256</v>
      </c>
      <c r="G517" s="52"/>
      <c r="H517" s="52"/>
      <c r="I517" s="66"/>
      <c r="J517" s="59">
        <f>J518</f>
        <v>3823.9</v>
      </c>
      <c r="K517" s="59">
        <f t="shared" si="177"/>
        <v>3292.9</v>
      </c>
      <c r="L517" s="59">
        <f t="shared" si="177"/>
        <v>3264.7192300000002</v>
      </c>
      <c r="M517" s="59">
        <f t="shared" si="170"/>
        <v>85.376689505478694</v>
      </c>
      <c r="N517" s="59">
        <f t="shared" si="171"/>
        <v>99.14419599744906</v>
      </c>
    </row>
    <row r="518" spans="1:14" ht="28.5" customHeight="1" x14ac:dyDescent="0.2">
      <c r="A518" s="185" t="s">
        <v>181</v>
      </c>
      <c r="B518" s="54" t="s">
        <v>163</v>
      </c>
      <c r="C518" s="54" t="s">
        <v>16</v>
      </c>
      <c r="D518" s="54" t="s">
        <v>54</v>
      </c>
      <c r="E518" s="52" t="s">
        <v>47</v>
      </c>
      <c r="F518" s="52" t="s">
        <v>256</v>
      </c>
      <c r="G518" s="52" t="s">
        <v>47</v>
      </c>
      <c r="H518" s="52"/>
      <c r="I518" s="66"/>
      <c r="J518" s="59">
        <f>J519</f>
        <v>3823.9</v>
      </c>
      <c r="K518" s="59">
        <f t="shared" si="177"/>
        <v>3292.9</v>
      </c>
      <c r="L518" s="59">
        <f t="shared" si="177"/>
        <v>3264.7192300000002</v>
      </c>
      <c r="M518" s="59">
        <f t="shared" si="170"/>
        <v>85.376689505478694</v>
      </c>
      <c r="N518" s="59">
        <f t="shared" si="171"/>
        <v>99.14419599744906</v>
      </c>
    </row>
    <row r="519" spans="1:14" ht="114.75" customHeight="1" x14ac:dyDescent="0.2">
      <c r="A519" s="76" t="s">
        <v>29</v>
      </c>
      <c r="B519" s="54" t="s">
        <v>163</v>
      </c>
      <c r="C519" s="54" t="s">
        <v>16</v>
      </c>
      <c r="D519" s="54" t="s">
        <v>54</v>
      </c>
      <c r="E519" s="52" t="s">
        <v>47</v>
      </c>
      <c r="F519" s="52" t="s">
        <v>256</v>
      </c>
      <c r="G519" s="52" t="s">
        <v>47</v>
      </c>
      <c r="H519" s="52" t="s">
        <v>302</v>
      </c>
      <c r="I519" s="66"/>
      <c r="J519" s="59">
        <f t="shared" ref="J519:L520" si="178">J520</f>
        <v>3823.9</v>
      </c>
      <c r="K519" s="59">
        <f t="shared" si="178"/>
        <v>3292.9</v>
      </c>
      <c r="L519" s="59">
        <f t="shared" si="178"/>
        <v>3264.7192300000002</v>
      </c>
      <c r="M519" s="59">
        <f t="shared" si="170"/>
        <v>85.376689505478694</v>
      </c>
      <c r="N519" s="59">
        <f t="shared" si="171"/>
        <v>99.14419599744906</v>
      </c>
    </row>
    <row r="520" spans="1:14" ht="51" customHeight="1" x14ac:dyDescent="0.2">
      <c r="A520" s="53" t="s">
        <v>130</v>
      </c>
      <c r="B520" s="54" t="s">
        <v>163</v>
      </c>
      <c r="C520" s="54" t="s">
        <v>16</v>
      </c>
      <c r="D520" s="54" t="s">
        <v>54</v>
      </c>
      <c r="E520" s="52" t="s">
        <v>47</v>
      </c>
      <c r="F520" s="52" t="s">
        <v>256</v>
      </c>
      <c r="G520" s="52" t="s">
        <v>47</v>
      </c>
      <c r="H520" s="52" t="s">
        <v>302</v>
      </c>
      <c r="I520" s="66" t="s">
        <v>235</v>
      </c>
      <c r="J520" s="59">
        <f t="shared" si="178"/>
        <v>3823.9</v>
      </c>
      <c r="K520" s="59">
        <f t="shared" si="178"/>
        <v>3292.9</v>
      </c>
      <c r="L520" s="59">
        <f t="shared" si="178"/>
        <v>3264.7192300000002</v>
      </c>
      <c r="M520" s="59">
        <f t="shared" si="170"/>
        <v>85.376689505478694</v>
      </c>
      <c r="N520" s="59">
        <f t="shared" si="171"/>
        <v>99.14419599744906</v>
      </c>
    </row>
    <row r="521" spans="1:14" ht="12.75" customHeight="1" x14ac:dyDescent="0.2">
      <c r="A521" s="53" t="s">
        <v>178</v>
      </c>
      <c r="B521" s="54" t="s">
        <v>163</v>
      </c>
      <c r="C521" s="54" t="s">
        <v>16</v>
      </c>
      <c r="D521" s="54" t="s">
        <v>54</v>
      </c>
      <c r="E521" s="52" t="s">
        <v>47</v>
      </c>
      <c r="F521" s="52" t="s">
        <v>256</v>
      </c>
      <c r="G521" s="52" t="s">
        <v>47</v>
      </c>
      <c r="H521" s="52" t="s">
        <v>302</v>
      </c>
      <c r="I521" s="66" t="s">
        <v>243</v>
      </c>
      <c r="J521" s="59">
        <v>3823.9</v>
      </c>
      <c r="K521" s="59">
        <v>3292.9</v>
      </c>
      <c r="L521" s="59">
        <v>3264.7192300000002</v>
      </c>
      <c r="M521" s="59">
        <f t="shared" si="170"/>
        <v>85.376689505478694</v>
      </c>
      <c r="N521" s="59">
        <f t="shared" si="171"/>
        <v>99.14419599744906</v>
      </c>
    </row>
    <row r="522" spans="1:14" ht="12.75" customHeight="1" x14ac:dyDescent="0.2">
      <c r="A522" s="53" t="s">
        <v>216</v>
      </c>
      <c r="B522" s="54" t="s">
        <v>163</v>
      </c>
      <c r="C522" s="54" t="s">
        <v>17</v>
      </c>
      <c r="D522" s="54"/>
      <c r="E522" s="52"/>
      <c r="F522" s="52"/>
      <c r="G522" s="52"/>
      <c r="H522" s="52"/>
      <c r="I522" s="66"/>
      <c r="J522" s="59">
        <f t="shared" ref="J522:L526" si="179">J523</f>
        <v>33.299999999999997</v>
      </c>
      <c r="K522" s="59">
        <f t="shared" si="179"/>
        <v>33.299999999999997</v>
      </c>
      <c r="L522" s="59">
        <f t="shared" si="179"/>
        <v>0</v>
      </c>
      <c r="M522" s="59">
        <f t="shared" si="170"/>
        <v>0</v>
      </c>
      <c r="N522" s="59">
        <f t="shared" si="171"/>
        <v>0</v>
      </c>
    </row>
    <row r="523" spans="1:14" ht="12.75" customHeight="1" x14ac:dyDescent="0.2">
      <c r="A523" s="53" t="s">
        <v>217</v>
      </c>
      <c r="B523" s="54" t="s">
        <v>163</v>
      </c>
      <c r="C523" s="54" t="s">
        <v>17</v>
      </c>
      <c r="D523" s="54" t="s">
        <v>45</v>
      </c>
      <c r="E523" s="52"/>
      <c r="F523" s="52"/>
      <c r="G523" s="52"/>
      <c r="H523" s="52"/>
      <c r="I523" s="66"/>
      <c r="J523" s="59">
        <f t="shared" si="179"/>
        <v>33.299999999999997</v>
      </c>
      <c r="K523" s="59">
        <f t="shared" si="179"/>
        <v>33.299999999999997</v>
      </c>
      <c r="L523" s="59">
        <f t="shared" si="179"/>
        <v>0</v>
      </c>
      <c r="M523" s="59">
        <f t="shared" si="170"/>
        <v>0</v>
      </c>
      <c r="N523" s="59">
        <f t="shared" si="171"/>
        <v>0</v>
      </c>
    </row>
    <row r="524" spans="1:14" ht="51" customHeight="1" x14ac:dyDescent="0.2">
      <c r="A524" s="53" t="s">
        <v>218</v>
      </c>
      <c r="B524" s="54" t="s">
        <v>163</v>
      </c>
      <c r="C524" s="54" t="s">
        <v>17</v>
      </c>
      <c r="D524" s="54" t="s">
        <v>45</v>
      </c>
      <c r="E524" s="52" t="s">
        <v>135</v>
      </c>
      <c r="F524" s="52" t="s">
        <v>256</v>
      </c>
      <c r="G524" s="52"/>
      <c r="H524" s="52"/>
      <c r="I524" s="66"/>
      <c r="J524" s="59">
        <f t="shared" si="179"/>
        <v>33.299999999999997</v>
      </c>
      <c r="K524" s="59">
        <f t="shared" si="179"/>
        <v>33.299999999999997</v>
      </c>
      <c r="L524" s="59">
        <f t="shared" si="179"/>
        <v>0</v>
      </c>
      <c r="M524" s="59">
        <f t="shared" si="170"/>
        <v>0</v>
      </c>
      <c r="N524" s="59">
        <f t="shared" si="171"/>
        <v>0</v>
      </c>
    </row>
    <row r="525" spans="1:14" ht="63.75" customHeight="1" x14ac:dyDescent="0.2">
      <c r="A525" s="53" t="s">
        <v>219</v>
      </c>
      <c r="B525" s="54" t="s">
        <v>163</v>
      </c>
      <c r="C525" s="54" t="s">
        <v>17</v>
      </c>
      <c r="D525" s="54" t="s">
        <v>45</v>
      </c>
      <c r="E525" s="52" t="s">
        <v>135</v>
      </c>
      <c r="F525" s="52" t="s">
        <v>256</v>
      </c>
      <c r="G525" s="52" t="s">
        <v>45</v>
      </c>
      <c r="H525" s="52"/>
      <c r="I525" s="66"/>
      <c r="J525" s="59">
        <f t="shared" si="179"/>
        <v>33.299999999999997</v>
      </c>
      <c r="K525" s="59">
        <f t="shared" si="179"/>
        <v>33.299999999999997</v>
      </c>
      <c r="L525" s="59">
        <f t="shared" si="179"/>
        <v>0</v>
      </c>
      <c r="M525" s="59">
        <f t="shared" si="170"/>
        <v>0</v>
      </c>
      <c r="N525" s="59">
        <f t="shared" si="171"/>
        <v>0</v>
      </c>
    </row>
    <row r="526" spans="1:14" ht="25.5" customHeight="1" x14ac:dyDescent="0.2">
      <c r="A526" s="53" t="s">
        <v>220</v>
      </c>
      <c r="B526" s="54" t="s">
        <v>163</v>
      </c>
      <c r="C526" s="54" t="s">
        <v>17</v>
      </c>
      <c r="D526" s="54" t="s">
        <v>45</v>
      </c>
      <c r="E526" s="52" t="s">
        <v>135</v>
      </c>
      <c r="F526" s="52" t="s">
        <v>256</v>
      </c>
      <c r="G526" s="52" t="s">
        <v>45</v>
      </c>
      <c r="H526" s="52" t="s">
        <v>303</v>
      </c>
      <c r="I526" s="66"/>
      <c r="J526" s="59">
        <f>J527</f>
        <v>33.299999999999997</v>
      </c>
      <c r="K526" s="59">
        <f t="shared" si="179"/>
        <v>33.299999999999997</v>
      </c>
      <c r="L526" s="59">
        <f t="shared" si="179"/>
        <v>0</v>
      </c>
      <c r="M526" s="59">
        <f t="shared" si="170"/>
        <v>0</v>
      </c>
      <c r="N526" s="59">
        <f t="shared" si="171"/>
        <v>0</v>
      </c>
    </row>
    <row r="527" spans="1:14" ht="38.25" customHeight="1" x14ac:dyDescent="0.2">
      <c r="A527" s="53" t="s">
        <v>58</v>
      </c>
      <c r="B527" s="54" t="s">
        <v>163</v>
      </c>
      <c r="C527" s="54" t="s">
        <v>17</v>
      </c>
      <c r="D527" s="54" t="s">
        <v>45</v>
      </c>
      <c r="E527" s="52" t="s">
        <v>135</v>
      </c>
      <c r="F527" s="52" t="s">
        <v>256</v>
      </c>
      <c r="G527" s="52" t="s">
        <v>45</v>
      </c>
      <c r="H527" s="52" t="s">
        <v>303</v>
      </c>
      <c r="I527" s="66" t="s">
        <v>223</v>
      </c>
      <c r="J527" s="59">
        <f t="shared" ref="J527:L527" si="180">J528</f>
        <v>33.299999999999997</v>
      </c>
      <c r="K527" s="59">
        <f t="shared" si="180"/>
        <v>33.299999999999997</v>
      </c>
      <c r="L527" s="59">
        <f t="shared" si="180"/>
        <v>0</v>
      </c>
      <c r="M527" s="59">
        <f t="shared" si="170"/>
        <v>0</v>
      </c>
      <c r="N527" s="59">
        <f t="shared" si="171"/>
        <v>0</v>
      </c>
    </row>
    <row r="528" spans="1:14" ht="38.25" customHeight="1" x14ac:dyDescent="0.2">
      <c r="A528" s="53" t="s">
        <v>59</v>
      </c>
      <c r="B528" s="54" t="s">
        <v>163</v>
      </c>
      <c r="C528" s="54" t="s">
        <v>17</v>
      </c>
      <c r="D528" s="54" t="s">
        <v>45</v>
      </c>
      <c r="E528" s="52" t="s">
        <v>135</v>
      </c>
      <c r="F528" s="52" t="s">
        <v>256</v>
      </c>
      <c r="G528" s="52" t="s">
        <v>45</v>
      </c>
      <c r="H528" s="52" t="s">
        <v>303</v>
      </c>
      <c r="I528" s="66" t="s">
        <v>224</v>
      </c>
      <c r="J528" s="59">
        <v>33.299999999999997</v>
      </c>
      <c r="K528" s="59">
        <v>33.299999999999997</v>
      </c>
      <c r="L528" s="59">
        <v>0</v>
      </c>
      <c r="M528" s="59">
        <f t="shared" si="170"/>
        <v>0</v>
      </c>
      <c r="N528" s="59">
        <f t="shared" si="171"/>
        <v>0</v>
      </c>
    </row>
    <row r="529" spans="5:9" x14ac:dyDescent="0.2">
      <c r="E529" s="100"/>
      <c r="F529" s="100"/>
      <c r="G529" s="100"/>
      <c r="H529" s="100"/>
      <c r="I529" s="100"/>
    </row>
    <row r="530" spans="5:9" x14ac:dyDescent="0.2">
      <c r="E530" s="100"/>
      <c r="F530" s="100"/>
      <c r="G530" s="100"/>
      <c r="H530" s="100"/>
      <c r="I530" s="100"/>
    </row>
    <row r="531" spans="5:9" x14ac:dyDescent="0.2">
      <c r="E531" s="100"/>
      <c r="F531" s="100"/>
      <c r="G531" s="100"/>
      <c r="H531" s="100"/>
      <c r="I531" s="100"/>
    </row>
    <row r="532" spans="5:9" x14ac:dyDescent="0.2">
      <c r="E532" s="100"/>
      <c r="F532" s="100"/>
      <c r="G532" s="100"/>
      <c r="H532" s="100"/>
      <c r="I532" s="100"/>
    </row>
    <row r="533" spans="5:9" x14ac:dyDescent="0.2">
      <c r="E533" s="100"/>
      <c r="F533" s="100"/>
      <c r="G533" s="100"/>
      <c r="H533" s="100"/>
      <c r="I533" s="100"/>
    </row>
    <row r="534" spans="5:9" x14ac:dyDescent="0.2">
      <c r="E534" s="100"/>
      <c r="F534" s="100"/>
      <c r="G534" s="100"/>
      <c r="H534" s="100"/>
      <c r="I534" s="100"/>
    </row>
    <row r="535" spans="5:9" x14ac:dyDescent="0.2">
      <c r="E535" s="100"/>
      <c r="F535" s="100"/>
      <c r="G535" s="100"/>
      <c r="H535" s="100"/>
      <c r="I535" s="100"/>
    </row>
    <row r="536" spans="5:9" x14ac:dyDescent="0.2">
      <c r="E536" s="100"/>
      <c r="F536" s="100"/>
      <c r="G536" s="100"/>
      <c r="H536" s="100"/>
      <c r="I536" s="100"/>
    </row>
    <row r="537" spans="5:9" x14ac:dyDescent="0.2">
      <c r="E537" s="100"/>
      <c r="F537" s="100"/>
      <c r="G537" s="100"/>
      <c r="H537" s="100"/>
      <c r="I537" s="100"/>
    </row>
    <row r="538" spans="5:9" x14ac:dyDescent="0.2">
      <c r="E538" s="100"/>
      <c r="F538" s="100"/>
      <c r="G538" s="100"/>
      <c r="H538" s="100"/>
      <c r="I538" s="100"/>
    </row>
    <row r="539" spans="5:9" x14ac:dyDescent="0.2">
      <c r="E539" s="100"/>
      <c r="F539" s="100"/>
      <c r="G539" s="100"/>
      <c r="H539" s="100"/>
      <c r="I539" s="100"/>
    </row>
    <row r="540" spans="5:9" x14ac:dyDescent="0.2">
      <c r="E540" s="100"/>
      <c r="F540" s="100"/>
      <c r="G540" s="100"/>
      <c r="H540" s="100"/>
      <c r="I540" s="100"/>
    </row>
    <row r="541" spans="5:9" x14ac:dyDescent="0.2">
      <c r="E541" s="100"/>
      <c r="F541" s="100"/>
      <c r="G541" s="100"/>
      <c r="H541" s="100"/>
      <c r="I541" s="100"/>
    </row>
    <row r="542" spans="5:9" x14ac:dyDescent="0.2">
      <c r="E542" s="100"/>
      <c r="F542" s="100"/>
      <c r="G542" s="100"/>
      <c r="H542" s="100"/>
      <c r="I542" s="100"/>
    </row>
    <row r="543" spans="5:9" x14ac:dyDescent="0.2">
      <c r="E543" s="100"/>
      <c r="F543" s="100"/>
      <c r="G543" s="100"/>
      <c r="H543" s="100"/>
      <c r="I543" s="100"/>
    </row>
    <row r="544" spans="5:9" x14ac:dyDescent="0.2">
      <c r="E544" s="100"/>
      <c r="F544" s="100"/>
      <c r="G544" s="100"/>
      <c r="H544" s="100"/>
      <c r="I544" s="100"/>
    </row>
    <row r="545" spans="5:9" x14ac:dyDescent="0.2">
      <c r="E545" s="100"/>
      <c r="F545" s="100"/>
      <c r="G545" s="100"/>
      <c r="H545" s="100"/>
      <c r="I545" s="100"/>
    </row>
    <row r="546" spans="5:9" x14ac:dyDescent="0.2">
      <c r="E546" s="100"/>
      <c r="F546" s="100"/>
      <c r="G546" s="100"/>
      <c r="H546" s="100"/>
      <c r="I546" s="100"/>
    </row>
    <row r="547" spans="5:9" x14ac:dyDescent="0.2">
      <c r="E547" s="100"/>
      <c r="F547" s="100"/>
      <c r="G547" s="100"/>
      <c r="H547" s="100"/>
      <c r="I547" s="100"/>
    </row>
    <row r="548" spans="5:9" x14ac:dyDescent="0.2">
      <c r="E548" s="100"/>
      <c r="F548" s="100"/>
      <c r="G548" s="100"/>
      <c r="H548" s="100"/>
      <c r="I548" s="100"/>
    </row>
    <row r="549" spans="5:9" x14ac:dyDescent="0.2">
      <c r="E549" s="100"/>
      <c r="F549" s="100"/>
      <c r="G549" s="100"/>
      <c r="H549" s="100"/>
      <c r="I549" s="100"/>
    </row>
    <row r="550" spans="5:9" x14ac:dyDescent="0.2">
      <c r="E550" s="100"/>
      <c r="F550" s="100"/>
      <c r="G550" s="100"/>
      <c r="H550" s="100"/>
      <c r="I550" s="100"/>
    </row>
    <row r="551" spans="5:9" x14ac:dyDescent="0.2">
      <c r="E551" s="100"/>
      <c r="F551" s="100"/>
      <c r="G551" s="100"/>
      <c r="H551" s="100"/>
      <c r="I551" s="100"/>
    </row>
    <row r="552" spans="5:9" x14ac:dyDescent="0.2">
      <c r="E552" s="100"/>
      <c r="F552" s="100"/>
      <c r="G552" s="100"/>
      <c r="H552" s="100"/>
      <c r="I552" s="100"/>
    </row>
    <row r="553" spans="5:9" x14ac:dyDescent="0.2">
      <c r="E553" s="100"/>
      <c r="F553" s="100"/>
      <c r="G553" s="100"/>
      <c r="H553" s="100"/>
      <c r="I553" s="100"/>
    </row>
    <row r="554" spans="5:9" x14ac:dyDescent="0.2">
      <c r="E554" s="100"/>
      <c r="F554" s="100"/>
      <c r="G554" s="100"/>
      <c r="H554" s="100"/>
      <c r="I554" s="100"/>
    </row>
    <row r="555" spans="5:9" x14ac:dyDescent="0.2">
      <c r="E555" s="100"/>
      <c r="F555" s="100"/>
      <c r="G555" s="100"/>
      <c r="H555" s="100"/>
      <c r="I555" s="100"/>
    </row>
    <row r="556" spans="5:9" x14ac:dyDescent="0.2">
      <c r="E556" s="100"/>
      <c r="F556" s="100"/>
      <c r="G556" s="100"/>
      <c r="H556" s="100"/>
      <c r="I556" s="100"/>
    </row>
    <row r="557" spans="5:9" x14ac:dyDescent="0.2">
      <c r="E557" s="100"/>
      <c r="F557" s="100"/>
      <c r="G557" s="100"/>
      <c r="H557" s="100"/>
      <c r="I557" s="100"/>
    </row>
    <row r="558" spans="5:9" x14ac:dyDescent="0.2">
      <c r="E558" s="100"/>
      <c r="F558" s="100"/>
      <c r="G558" s="100"/>
      <c r="H558" s="100"/>
      <c r="I558" s="100"/>
    </row>
    <row r="559" spans="5:9" x14ac:dyDescent="0.2">
      <c r="E559" s="100"/>
      <c r="F559" s="100"/>
      <c r="G559" s="100"/>
      <c r="H559" s="100"/>
      <c r="I559" s="100"/>
    </row>
    <row r="560" spans="5:9" x14ac:dyDescent="0.2">
      <c r="E560" s="100"/>
      <c r="F560" s="100"/>
      <c r="G560" s="100"/>
      <c r="H560" s="100"/>
      <c r="I560" s="100"/>
    </row>
    <row r="561" spans="5:9" x14ac:dyDescent="0.2">
      <c r="E561" s="100"/>
      <c r="F561" s="100"/>
      <c r="G561" s="100"/>
      <c r="H561" s="100"/>
      <c r="I561" s="100"/>
    </row>
    <row r="562" spans="5:9" x14ac:dyDescent="0.2">
      <c r="E562" s="100"/>
      <c r="F562" s="100"/>
      <c r="G562" s="100"/>
      <c r="H562" s="100"/>
      <c r="I562" s="100"/>
    </row>
  </sheetData>
  <autoFilter ref="A1:N528" xr:uid="{00000000-0009-0000-0000-000001000000}">
    <filterColumn colId="8" showButton="0"/>
    <filterColumn colId="9" showButton="0"/>
    <filterColumn colId="10" showButton="0"/>
    <filterColumn colId="11" hiddenButton="1" showButton="0"/>
    <filterColumn colId="12" hiddenButton="1" showButton="0"/>
  </autoFilter>
  <mergeCells count="14">
    <mergeCell ref="I1:N1"/>
    <mergeCell ref="A2:N2"/>
    <mergeCell ref="I3:N3"/>
    <mergeCell ref="A4:A5"/>
    <mergeCell ref="B4:B5"/>
    <mergeCell ref="C4:C5"/>
    <mergeCell ref="D4:D5"/>
    <mergeCell ref="E4:H5"/>
    <mergeCell ref="I4:I5"/>
    <mergeCell ref="J4:J5"/>
    <mergeCell ref="K4:K5"/>
    <mergeCell ref="N4:N5"/>
    <mergeCell ref="L4:L5"/>
    <mergeCell ref="M4:M5"/>
  </mergeCells>
  <conditionalFormatting sqref="A23">
    <cfRule type="expression" dxfId="72" priority="9" stopIfTrue="1">
      <formula>AND($G23="",$F23&lt;&gt;"")</formula>
    </cfRule>
    <cfRule type="expression" dxfId="71" priority="4" stopIfTrue="1">
      <formula>$F23=""</formula>
    </cfRule>
    <cfRule type="expression" dxfId="70" priority="5" stopIfTrue="1">
      <formula>$J23&lt;&gt;""</formula>
    </cfRule>
    <cfRule type="expression" dxfId="69" priority="6" stopIfTrue="1">
      <formula>AND($G23="",$F23&lt;&gt;"")</formula>
    </cfRule>
    <cfRule type="expression" dxfId="68" priority="7" stopIfTrue="1">
      <formula>$F23=""</formula>
    </cfRule>
    <cfRule type="expression" dxfId="67" priority="8" stopIfTrue="1">
      <formula>#REF!&lt;&gt;""</formula>
    </cfRule>
  </conditionalFormatting>
  <conditionalFormatting sqref="A81">
    <cfRule type="expression" dxfId="66" priority="28" stopIfTrue="1">
      <formula>$F81=""</formula>
    </cfRule>
    <cfRule type="expression" dxfId="65" priority="29" stopIfTrue="1">
      <formula>#REF!&lt;&gt;""</formula>
    </cfRule>
    <cfRule type="expression" dxfId="64" priority="30" stopIfTrue="1">
      <formula>AND($G81="",$F81&lt;&gt;"")</formula>
    </cfRule>
    <cfRule type="expression" dxfId="63" priority="26" stopIfTrue="1">
      <formula>$J81&lt;&gt;""</formula>
    </cfRule>
    <cfRule type="expression" dxfId="62" priority="27" stopIfTrue="1">
      <formula>AND($G81="",$F81&lt;&gt;"")</formula>
    </cfRule>
  </conditionalFormatting>
  <conditionalFormatting sqref="A81:A82">
    <cfRule type="expression" dxfId="61" priority="22" stopIfTrue="1">
      <formula>$F81=""</formula>
    </cfRule>
  </conditionalFormatting>
  <conditionalFormatting sqref="A82">
    <cfRule type="expression" dxfId="60" priority="23" stopIfTrue="1">
      <formula>#REF!&lt;&gt;""</formula>
    </cfRule>
    <cfRule type="expression" dxfId="59" priority="19" stopIfTrue="1">
      <formula>$F82=""</formula>
    </cfRule>
    <cfRule type="expression" dxfId="58" priority="20" stopIfTrue="1">
      <formula>$J82&lt;&gt;""</formula>
    </cfRule>
    <cfRule type="expression" dxfId="57" priority="21" stopIfTrue="1">
      <formula>AND($G82="",$F82&lt;&gt;"")</formula>
    </cfRule>
    <cfRule type="expression" dxfId="56" priority="24" stopIfTrue="1">
      <formula>AND($G82="",$F82&lt;&gt;"")</formula>
    </cfRule>
  </conditionalFormatting>
  <conditionalFormatting sqref="A128:A129">
    <cfRule type="expression" dxfId="55" priority="230" stopIfTrue="1">
      <formula>AND($G128="",$F128&lt;&gt;"")</formula>
    </cfRule>
    <cfRule type="expression" dxfId="54" priority="229" stopIfTrue="1">
      <formula>$O214&lt;&gt;""</formula>
    </cfRule>
  </conditionalFormatting>
  <conditionalFormatting sqref="A128:A133">
    <cfRule type="expression" dxfId="53" priority="172" stopIfTrue="1">
      <formula>$F128=""</formula>
    </cfRule>
  </conditionalFormatting>
  <conditionalFormatting sqref="A130:A131">
    <cfRule type="expression" dxfId="52" priority="240" stopIfTrue="1">
      <formula>AND($G130="",$F130&lt;&gt;"")</formula>
    </cfRule>
    <cfRule type="expression" dxfId="51" priority="239" stopIfTrue="1">
      <formula>$O215&lt;&gt;""</formula>
    </cfRule>
  </conditionalFormatting>
  <conditionalFormatting sqref="A132">
    <cfRule type="expression" dxfId="50" priority="209" stopIfTrue="1">
      <formula>$O215&lt;&gt;""</formula>
    </cfRule>
    <cfRule type="expression" dxfId="49" priority="210" stopIfTrue="1">
      <formula>AND($G132="",$F132&lt;&gt;"")</formula>
    </cfRule>
  </conditionalFormatting>
  <conditionalFormatting sqref="A133">
    <cfRule type="expression" dxfId="48" priority="237" stopIfTrue="1">
      <formula>$O215&lt;&gt;""</formula>
    </cfRule>
    <cfRule type="expression" dxfId="47" priority="238" stopIfTrue="1">
      <formula>AND($G133="",$F133&lt;&gt;"")</formula>
    </cfRule>
  </conditionalFormatting>
  <conditionalFormatting sqref="A225">
    <cfRule type="expression" dxfId="46" priority="13" stopIfTrue="1">
      <formula>$F225=""</formula>
    </cfRule>
    <cfRule type="expression" dxfId="45" priority="14" stopIfTrue="1">
      <formula>#REF!&lt;&gt;""</formula>
    </cfRule>
    <cfRule type="expression" dxfId="44" priority="15" stopIfTrue="1">
      <formula>AND($G225="",$F225&lt;&gt;"")</formula>
    </cfRule>
  </conditionalFormatting>
  <conditionalFormatting sqref="A302:A303">
    <cfRule type="expression" dxfId="43" priority="70" stopIfTrue="1">
      <formula>$F302=""</formula>
    </cfRule>
    <cfRule type="expression" dxfId="42" priority="71" stopIfTrue="1">
      <formula>#REF!&lt;&gt;""</formula>
    </cfRule>
    <cfRule type="expression" dxfId="41" priority="72" stopIfTrue="1">
      <formula>AND($G302="",$F302&lt;&gt;"")</formula>
    </cfRule>
  </conditionalFormatting>
  <conditionalFormatting sqref="A308">
    <cfRule type="expression" dxfId="40" priority="64" stopIfTrue="1">
      <formula>$F308=""</formula>
    </cfRule>
    <cfRule type="expression" dxfId="39" priority="65" stopIfTrue="1">
      <formula>#REF!&lt;&gt;""</formula>
    </cfRule>
    <cfRule type="expression" dxfId="38" priority="66" stopIfTrue="1">
      <formula>AND($G308="",$F308&lt;&gt;"")</formula>
    </cfRule>
  </conditionalFormatting>
  <conditionalFormatting sqref="A309">
    <cfRule type="expression" dxfId="37" priority="67" stopIfTrue="1">
      <formula>#REF!=""</formula>
    </cfRule>
    <cfRule type="expression" dxfId="36" priority="69" stopIfTrue="1">
      <formula>AND(#REF!="",#REF!&lt;&gt;"")</formula>
    </cfRule>
    <cfRule type="expression" dxfId="35" priority="68" stopIfTrue="1">
      <formula>#REF!&lt;&gt;""</formula>
    </cfRule>
  </conditionalFormatting>
  <conditionalFormatting sqref="A380:A381 A462 A487:A488">
    <cfRule type="expression" dxfId="34" priority="78" stopIfTrue="1">
      <formula>AND($G380="",$F380&lt;&gt;"")</formula>
    </cfRule>
    <cfRule type="expression" dxfId="33" priority="77" stopIfTrue="1">
      <formula>$J380&lt;&gt;""</formula>
    </cfRule>
    <cfRule type="expression" dxfId="32" priority="76" stopIfTrue="1">
      <formula>$F380=""</formula>
    </cfRule>
  </conditionalFormatting>
  <conditionalFormatting sqref="A381:A382">
    <cfRule type="expression" dxfId="31" priority="87" stopIfTrue="1">
      <formula>AND($G381="",$F381&lt;&gt;"")</formula>
    </cfRule>
    <cfRule type="expression" dxfId="30" priority="86" stopIfTrue="1">
      <formula>#REF!&lt;&gt;""</formula>
    </cfRule>
    <cfRule type="expression" dxfId="29" priority="85" stopIfTrue="1">
      <formula>$F381=""</formula>
    </cfRule>
  </conditionalFormatting>
  <conditionalFormatting sqref="A409:A410">
    <cfRule type="expression" dxfId="28" priority="2" stopIfTrue="1">
      <formula>#REF!&lt;&gt;""</formula>
    </cfRule>
    <cfRule type="expression" dxfId="27" priority="3" stopIfTrue="1">
      <formula>AND($G409="",$F409&lt;&gt;"")</formula>
    </cfRule>
    <cfRule type="expression" dxfId="26" priority="1" stopIfTrue="1">
      <formula>$F409=""</formula>
    </cfRule>
  </conditionalFormatting>
  <conditionalFormatting sqref="A445 A466:A467">
    <cfRule type="expression" dxfId="25" priority="82" stopIfTrue="1">
      <formula>$F445=""</formula>
    </cfRule>
    <cfRule type="expression" dxfId="24" priority="84" stopIfTrue="1">
      <formula>AND($G445="",$F445&lt;&gt;"")</formula>
    </cfRule>
    <cfRule type="expression" dxfId="23" priority="83" stopIfTrue="1">
      <formula>#REF!&lt;&gt;""</formula>
    </cfRule>
  </conditionalFormatting>
  <conditionalFormatting sqref="A448">
    <cfRule type="expression" dxfId="22" priority="56" stopIfTrue="1">
      <formula>$J448&lt;&gt;""</formula>
    </cfRule>
    <cfRule type="expression" dxfId="21" priority="55" stopIfTrue="1">
      <formula>$F448=""</formula>
    </cfRule>
    <cfRule type="expression" dxfId="20" priority="57" stopIfTrue="1">
      <formula>AND($G448="",$F448&lt;&gt;"")</formula>
    </cfRule>
  </conditionalFormatting>
  <conditionalFormatting sqref="A471">
    <cfRule type="expression" dxfId="19" priority="60" stopIfTrue="1">
      <formula>AND($G471="",$F471&lt;&gt;"")</formula>
    </cfRule>
    <cfRule type="expression" dxfId="18" priority="59" stopIfTrue="1">
      <formula>#REF!&lt;&gt;""</formula>
    </cfRule>
    <cfRule type="expression" dxfId="17" priority="58" stopIfTrue="1">
      <formula>$F471=""</formula>
    </cfRule>
  </conditionalFormatting>
  <conditionalFormatting sqref="A506:A507">
    <cfRule type="expression" dxfId="16" priority="61" stopIfTrue="1">
      <formula>$F506=""</formula>
    </cfRule>
    <cfRule type="expression" dxfId="15" priority="63" stopIfTrue="1">
      <formula>AND($G506="",$F506&lt;&gt;"")</formula>
    </cfRule>
    <cfRule type="expression" dxfId="14" priority="62" stopIfTrue="1">
      <formula>#REF!&lt;&gt;""</formula>
    </cfRule>
  </conditionalFormatting>
  <conditionalFormatting sqref="A510">
    <cfRule type="expression" dxfId="13" priority="33" stopIfTrue="1">
      <formula>AND($G510="",$F510&lt;&gt;"")</formula>
    </cfRule>
    <cfRule type="expression" dxfId="12" priority="31" stopIfTrue="1">
      <formula>$F510=""</formula>
    </cfRule>
    <cfRule type="expression" dxfId="11" priority="32" stopIfTrue="1">
      <formula>#REF!&lt;&gt;""</formula>
    </cfRule>
  </conditionalFormatting>
  <conditionalFormatting sqref="C37:D37 A452">
    <cfRule type="expression" dxfId="10" priority="88" stopIfTrue="1">
      <formula>$F37=""</formula>
    </cfRule>
    <cfRule type="expression" dxfId="9" priority="90" stopIfTrue="1">
      <formula>AND($G37="",$F37&lt;&gt;"")</formula>
    </cfRule>
    <cfRule type="expression" dxfId="8" priority="89" stopIfTrue="1">
      <formula>#REF!&lt;&gt;""</formula>
    </cfRule>
  </conditionalFormatting>
  <pageMargins left="0.23622047244094491" right="7.874015748031496E-2" top="0.19685039370078741" bottom="0.19685039370078741" header="0.31496062992125984" footer="0.31496062992125984"/>
  <pageSetup paperSize="9" scale="75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view="pageBreakPreview" zoomScaleNormal="100" zoomScaleSheetLayoutView="100" workbookViewId="0">
      <selection activeCell="F9" sqref="F9"/>
    </sheetView>
  </sheetViews>
  <sheetFormatPr defaultColWidth="9.33203125" defaultRowHeight="12.75" x14ac:dyDescent="0.2"/>
  <cols>
    <col min="1" max="1" width="37" style="64" customWidth="1"/>
    <col min="2" max="2" width="4.1640625" style="64" customWidth="1"/>
    <col min="3" max="3" width="4.5" style="64" customWidth="1"/>
    <col min="4" max="5" width="14" style="64" customWidth="1"/>
    <col min="6" max="6" width="13" style="64" customWidth="1"/>
    <col min="7" max="7" width="9.5" style="64" customWidth="1"/>
    <col min="8" max="8" width="11.83203125" style="64" customWidth="1"/>
    <col min="9" max="9" width="2.83203125" style="64" customWidth="1"/>
    <col min="10" max="16384" width="9.33203125" style="64"/>
  </cols>
  <sheetData>
    <row r="1" spans="1:9" ht="76.5" customHeight="1" x14ac:dyDescent="0.2">
      <c r="A1" s="99" t="s">
        <v>0</v>
      </c>
      <c r="B1" s="99" t="s">
        <v>0</v>
      </c>
      <c r="C1" s="65" t="s">
        <v>0</v>
      </c>
      <c r="D1" s="201" t="s">
        <v>759</v>
      </c>
      <c r="E1" s="201"/>
      <c r="F1" s="201"/>
      <c r="G1" s="201"/>
      <c r="H1" s="201"/>
      <c r="I1" s="201"/>
    </row>
    <row r="2" spans="1:9" ht="64.5" customHeight="1" x14ac:dyDescent="0.2">
      <c r="A2" s="203" t="s">
        <v>691</v>
      </c>
      <c r="B2" s="203"/>
      <c r="C2" s="203"/>
      <c r="D2" s="203"/>
      <c r="E2" s="203"/>
      <c r="F2" s="203"/>
      <c r="G2" s="203"/>
      <c r="H2" s="203"/>
    </row>
    <row r="3" spans="1:9" ht="16.5" customHeight="1" x14ac:dyDescent="0.2">
      <c r="A3" s="1"/>
      <c r="B3" s="1" t="s">
        <v>0</v>
      </c>
      <c r="C3" s="1" t="s">
        <v>0</v>
      </c>
      <c r="D3" s="99"/>
      <c r="E3" s="99"/>
      <c r="F3" s="99"/>
      <c r="G3" s="206" t="s">
        <v>1</v>
      </c>
      <c r="H3" s="207"/>
      <c r="I3" s="99"/>
    </row>
    <row r="4" spans="1:9" ht="19.899999999999999" customHeight="1" x14ac:dyDescent="0.2">
      <c r="A4" s="205" t="s">
        <v>2</v>
      </c>
      <c r="B4" s="205" t="s">
        <v>3</v>
      </c>
      <c r="C4" s="205" t="s">
        <v>4</v>
      </c>
      <c r="D4" s="205" t="s">
        <v>377</v>
      </c>
      <c r="E4" s="205" t="s">
        <v>378</v>
      </c>
      <c r="F4" s="205" t="s">
        <v>379</v>
      </c>
      <c r="G4" s="205" t="s">
        <v>380</v>
      </c>
      <c r="H4" s="205" t="s">
        <v>381</v>
      </c>
    </row>
    <row r="5" spans="1:9" ht="87.75" customHeight="1" x14ac:dyDescent="0.2">
      <c r="A5" s="205" t="s">
        <v>0</v>
      </c>
      <c r="B5" s="205" t="s">
        <v>0</v>
      </c>
      <c r="C5" s="205" t="s">
        <v>0</v>
      </c>
      <c r="D5" s="205" t="s">
        <v>0</v>
      </c>
      <c r="E5" s="205" t="s">
        <v>0</v>
      </c>
      <c r="F5" s="205" t="s">
        <v>0</v>
      </c>
      <c r="G5" s="205" t="s">
        <v>0</v>
      </c>
      <c r="H5" s="205" t="s">
        <v>0</v>
      </c>
    </row>
    <row r="6" spans="1:9" ht="14.45" customHeight="1" x14ac:dyDescent="0.2">
      <c r="A6" s="2" t="s">
        <v>7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</row>
    <row r="7" spans="1:9" ht="14.45" customHeight="1" x14ac:dyDescent="0.2">
      <c r="A7" s="69" t="s">
        <v>18</v>
      </c>
      <c r="B7" s="71"/>
      <c r="C7" s="71"/>
      <c r="D7" s="72">
        <f>D8+D14+D17+D22+D28+D34+D37+D41+D43+D45+D47+D26</f>
        <v>623566.05905000016</v>
      </c>
      <c r="E7" s="72">
        <f>E8+E14+E17+E22+E28+E34+E37+E41+E43+E45+E47+E26</f>
        <v>611435.05100000009</v>
      </c>
      <c r="F7" s="72">
        <f>F8+F14+F17+F22+F28+F34+F37+F41+F43+F45+F47+F26</f>
        <v>589630.89178999991</v>
      </c>
      <c r="G7" s="72">
        <f>F7*100/D7</f>
        <v>94.557887369351008</v>
      </c>
      <c r="H7" s="72">
        <f>F7*100/E7</f>
        <v>96.433936985728977</v>
      </c>
    </row>
    <row r="8" spans="1:9" ht="12.75" customHeight="1" x14ac:dyDescent="0.2">
      <c r="A8" s="69" t="s">
        <v>44</v>
      </c>
      <c r="B8" s="70" t="s">
        <v>45</v>
      </c>
      <c r="C8" s="70"/>
      <c r="D8" s="72">
        <f>D9+D10+D11+D12+D13</f>
        <v>75969.75765</v>
      </c>
      <c r="E8" s="72">
        <f t="shared" ref="E8:F8" si="0">E9+E10+E11+E12+E13</f>
        <v>75854.047239999985</v>
      </c>
      <c r="F8" s="72">
        <f t="shared" si="0"/>
        <v>74395.55502</v>
      </c>
      <c r="G8" s="72">
        <f t="shared" ref="G8:G11" si="1">F8*100/D8</f>
        <v>97.927856190811482</v>
      </c>
      <c r="H8" s="72">
        <f t="shared" ref="H8:H11" si="2">F8*100/E8</f>
        <v>98.077238759079847</v>
      </c>
    </row>
    <row r="9" spans="1:9" ht="51" customHeight="1" x14ac:dyDescent="0.2">
      <c r="A9" s="53" t="s">
        <v>46</v>
      </c>
      <c r="B9" s="54" t="s">
        <v>45</v>
      </c>
      <c r="C9" s="54" t="s">
        <v>47</v>
      </c>
      <c r="D9" s="59">
        <f>'Приложение 2 (вед стр расходы)'!J10</f>
        <v>2683.2644799999998</v>
      </c>
      <c r="E9" s="59">
        <f>'Приложение 2 (вед стр расходы)'!K10</f>
        <v>2740.2552799999999</v>
      </c>
      <c r="F9" s="59">
        <f>'Приложение 2 (вед стр расходы)'!L10</f>
        <v>2710.0254499999996</v>
      </c>
      <c r="G9" s="59">
        <f t="shared" si="1"/>
        <v>100.99732882089954</v>
      </c>
      <c r="H9" s="59">
        <f t="shared" si="2"/>
        <v>98.89682431339024</v>
      </c>
    </row>
    <row r="10" spans="1:9" ht="76.5" customHeight="1" x14ac:dyDescent="0.2">
      <c r="A10" s="53" t="s">
        <v>53</v>
      </c>
      <c r="B10" s="54" t="s">
        <v>45</v>
      </c>
      <c r="C10" s="54" t="s">
        <v>54</v>
      </c>
      <c r="D10" s="59">
        <f>'Приложение 2 (вед стр расходы)'!J22+'Приложение 2 (вед стр расходы)'!J320</f>
        <v>36970.355839999997</v>
      </c>
      <c r="E10" s="59">
        <f>'Приложение 2 (вед стр расходы)'!K22+'Приложение 2 (вед стр расходы)'!K320</f>
        <v>36883.176119999996</v>
      </c>
      <c r="F10" s="59">
        <f>'Приложение 2 (вед стр расходы)'!L22+'Приложение 2 (вед стр расходы)'!L320</f>
        <v>36214.635580000002</v>
      </c>
      <c r="G10" s="59">
        <f t="shared" si="1"/>
        <v>97.955875071177047</v>
      </c>
      <c r="H10" s="59">
        <f t="shared" si="2"/>
        <v>98.187410601991303</v>
      </c>
    </row>
    <row r="11" spans="1:9" ht="63.75" customHeight="1" x14ac:dyDescent="0.2">
      <c r="A11" s="53" t="s">
        <v>134</v>
      </c>
      <c r="B11" s="54" t="s">
        <v>45</v>
      </c>
      <c r="C11" s="54" t="s">
        <v>135</v>
      </c>
      <c r="D11" s="59">
        <f>'Приложение 2 (вед стр расходы)'!J256</f>
        <v>7567.4373300000007</v>
      </c>
      <c r="E11" s="59">
        <f>'Приложение 2 (вед стр расходы)'!K256</f>
        <v>7552.3918700000004</v>
      </c>
      <c r="F11" s="59">
        <f>'Приложение 2 (вед стр расходы)'!L256</f>
        <v>7528.1835300000002</v>
      </c>
      <c r="G11" s="59">
        <f t="shared" si="1"/>
        <v>99.481280144278372</v>
      </c>
      <c r="H11" s="59">
        <f t="shared" si="2"/>
        <v>99.679461283038535</v>
      </c>
    </row>
    <row r="12" spans="1:9" ht="20.25" customHeight="1" x14ac:dyDescent="0.2">
      <c r="A12" s="53" t="s">
        <v>76</v>
      </c>
      <c r="B12" s="54" t="s">
        <v>45</v>
      </c>
      <c r="C12" s="54" t="s">
        <v>17</v>
      </c>
      <c r="D12" s="59">
        <f>'Приложение 2 (вед стр расходы)'!J74</f>
        <v>150</v>
      </c>
      <c r="E12" s="59">
        <f>'Приложение 2 (вед стр расходы)'!K74</f>
        <v>150</v>
      </c>
      <c r="F12" s="59">
        <f>'Приложение 2 (вед стр расходы)'!L74</f>
        <v>132.17500000000001</v>
      </c>
      <c r="G12" s="59">
        <f t="shared" ref="G12:G19" si="3">F12*100/D12</f>
        <v>88.116666666666674</v>
      </c>
      <c r="H12" s="59">
        <f t="shared" ref="H12:H19" si="4">F12*100/E12</f>
        <v>88.116666666666674</v>
      </c>
    </row>
    <row r="13" spans="1:9" ht="25.5" customHeight="1" x14ac:dyDescent="0.2">
      <c r="A13" s="53" t="s">
        <v>79</v>
      </c>
      <c r="B13" s="54" t="s">
        <v>45</v>
      </c>
      <c r="C13" s="54" t="s">
        <v>80</v>
      </c>
      <c r="D13" s="59">
        <f>'Приложение 2 (вед стр расходы)'!J80+'Приложение 2 (вед стр расходы)'!J352</f>
        <v>28598.7</v>
      </c>
      <c r="E13" s="59">
        <f>'Приложение 2 (вед стр расходы)'!K80+'Приложение 2 (вед стр расходы)'!K352</f>
        <v>28528.223969999999</v>
      </c>
      <c r="F13" s="59">
        <f>'Приложение 2 (вед стр расходы)'!L80+'Приложение 2 (вед стр расходы)'!L352</f>
        <v>27810.535459999999</v>
      </c>
      <c r="G13" s="59">
        <f t="shared" si="3"/>
        <v>97.244054659827199</v>
      </c>
      <c r="H13" s="59">
        <f t="shared" si="4"/>
        <v>97.484286050352409</v>
      </c>
    </row>
    <row r="14" spans="1:9" ht="25.5" customHeight="1" x14ac:dyDescent="0.2">
      <c r="A14" s="69" t="s">
        <v>83</v>
      </c>
      <c r="B14" s="70" t="s">
        <v>84</v>
      </c>
      <c r="C14" s="70"/>
      <c r="D14" s="72">
        <f>D15+D16</f>
        <v>4354.6655200000005</v>
      </c>
      <c r="E14" s="72">
        <f>E15+E16</f>
        <v>4475.0678800000005</v>
      </c>
      <c r="F14" s="72">
        <f>F15+F16</f>
        <v>4401.0760399999999</v>
      </c>
      <c r="G14" s="72">
        <f t="shared" si="3"/>
        <v>101.06576543679064</v>
      </c>
      <c r="H14" s="72">
        <f t="shared" si="4"/>
        <v>98.346576141767926</v>
      </c>
    </row>
    <row r="15" spans="1:9" ht="17.25" customHeight="1" x14ac:dyDescent="0.2">
      <c r="A15" s="53" t="s">
        <v>85</v>
      </c>
      <c r="B15" s="54" t="s">
        <v>84</v>
      </c>
      <c r="C15" s="54" t="s">
        <v>54</v>
      </c>
      <c r="D15" s="59">
        <f>'Приложение 2 (вед стр расходы)'!J115</f>
        <v>1760.2655199999999</v>
      </c>
      <c r="E15" s="59">
        <f>'Приложение 2 (вед стр расходы)'!K115</f>
        <v>1870.1678800000002</v>
      </c>
      <c r="F15" s="59">
        <f>'Приложение 2 (вед стр расходы)'!L115</f>
        <v>1826.0936599999998</v>
      </c>
      <c r="G15" s="59">
        <f t="shared" si="3"/>
        <v>103.73967104689979</v>
      </c>
      <c r="H15" s="59">
        <f t="shared" si="4"/>
        <v>97.643301413133003</v>
      </c>
    </row>
    <row r="16" spans="1:9" ht="51" customHeight="1" x14ac:dyDescent="0.2">
      <c r="A16" s="69" t="s">
        <v>173</v>
      </c>
      <c r="B16" s="54" t="s">
        <v>84</v>
      </c>
      <c r="C16" s="54" t="s">
        <v>16</v>
      </c>
      <c r="D16" s="59">
        <f>'Приложение 2 (вед стр расходы)'!J380</f>
        <v>2594.4</v>
      </c>
      <c r="E16" s="59">
        <f>'Приложение 2 (вед стр расходы)'!K380</f>
        <v>2604.9</v>
      </c>
      <c r="F16" s="59">
        <f>'Приложение 2 (вед стр расходы)'!L380</f>
        <v>2574.9823799999999</v>
      </c>
      <c r="G16" s="59">
        <f>F16*100/D16</f>
        <v>99.251556429232181</v>
      </c>
      <c r="H16" s="59">
        <f>F16*100/E16</f>
        <v>98.851486813313358</v>
      </c>
    </row>
    <row r="17" spans="1:8" ht="21" customHeight="1" x14ac:dyDescent="0.2">
      <c r="A17" s="69" t="s">
        <v>86</v>
      </c>
      <c r="B17" s="70" t="s">
        <v>54</v>
      </c>
      <c r="C17" s="70"/>
      <c r="D17" s="72">
        <f>D18+D20+D19+D21</f>
        <v>108894.47086</v>
      </c>
      <c r="E17" s="72">
        <f>E18+E20+E19+E21</f>
        <v>108894.47086</v>
      </c>
      <c r="F17" s="72">
        <f>F18+F20+F19+F21</f>
        <v>94900.048350000012</v>
      </c>
      <c r="G17" s="72">
        <f t="shared" si="3"/>
        <v>87.148638126914733</v>
      </c>
      <c r="H17" s="72">
        <f t="shared" si="4"/>
        <v>87.148638126914733</v>
      </c>
    </row>
    <row r="18" spans="1:8" ht="19.5" customHeight="1" x14ac:dyDescent="0.2">
      <c r="A18" s="53" t="s">
        <v>87</v>
      </c>
      <c r="B18" s="54" t="s">
        <v>54</v>
      </c>
      <c r="C18" s="54" t="s">
        <v>74</v>
      </c>
      <c r="D18" s="59">
        <f>'Приложение 2 (вед стр расходы)'!J127</f>
        <v>1708.0526299999999</v>
      </c>
      <c r="E18" s="59">
        <f>'Приложение 2 (вед стр расходы)'!K127</f>
        <v>1708.0526299999999</v>
      </c>
      <c r="F18" s="59">
        <f>'Приложение 2 (вед стр расходы)'!L127</f>
        <v>982.59199999999998</v>
      </c>
      <c r="G18" s="59">
        <f t="shared" si="3"/>
        <v>57.527032993122702</v>
      </c>
      <c r="H18" s="59">
        <f t="shared" si="4"/>
        <v>57.527032993122702</v>
      </c>
    </row>
    <row r="19" spans="1:8" ht="17.25" customHeight="1" x14ac:dyDescent="0.2">
      <c r="A19" s="85" t="s">
        <v>93</v>
      </c>
      <c r="B19" s="54" t="s">
        <v>95</v>
      </c>
      <c r="C19" s="54" t="s">
        <v>96</v>
      </c>
      <c r="D19" s="59">
        <f>'Приложение 2 (вед стр расходы)'!J147</f>
        <v>4519.8304100000005</v>
      </c>
      <c r="E19" s="59">
        <f>'Приложение 2 (вед стр расходы)'!K147</f>
        <v>4519.8304100000005</v>
      </c>
      <c r="F19" s="59">
        <f>'Приложение 2 (вед стр расходы)'!L147</f>
        <v>4519.8304100000005</v>
      </c>
      <c r="G19" s="59">
        <f t="shared" si="3"/>
        <v>100</v>
      </c>
      <c r="H19" s="59">
        <f t="shared" si="4"/>
        <v>100</v>
      </c>
    </row>
    <row r="20" spans="1:8" ht="25.5" customHeight="1" x14ac:dyDescent="0.2">
      <c r="A20" s="53" t="s">
        <v>98</v>
      </c>
      <c r="B20" s="54" t="s">
        <v>54</v>
      </c>
      <c r="C20" s="54" t="s">
        <v>99</v>
      </c>
      <c r="D20" s="59">
        <f>'Приложение 2 (вед стр расходы)'!J153+'Приложение 2 (вед стр расходы)'!J275</f>
        <v>102272.45</v>
      </c>
      <c r="E20" s="59">
        <f>'Приложение 2 (вед стр расходы)'!K153+'Приложение 2 (вед стр расходы)'!K275</f>
        <v>102272.45</v>
      </c>
      <c r="F20" s="59">
        <f>'Приложение 2 (вед стр расходы)'!L153+'Приложение 2 (вед стр расходы)'!L275</f>
        <v>89006.988120000009</v>
      </c>
      <c r="G20" s="59">
        <f t="shared" ref="G20:G40" si="5">F20*100/D20</f>
        <v>87.029290996744493</v>
      </c>
      <c r="H20" s="59">
        <f t="shared" ref="H20:H40" si="6">F20*100/E20</f>
        <v>87.029290996744493</v>
      </c>
    </row>
    <row r="21" spans="1:8" ht="25.5" customHeight="1" x14ac:dyDescent="0.2">
      <c r="A21" s="88" t="s">
        <v>106</v>
      </c>
      <c r="B21" s="89" t="s">
        <v>54</v>
      </c>
      <c r="C21" s="89" t="s">
        <v>19</v>
      </c>
      <c r="D21" s="59">
        <f>'Приложение 2 (вед стр расходы)'!J281+'Приложение 2 (вед стр расходы)'!J175</f>
        <v>394.13782000000003</v>
      </c>
      <c r="E21" s="59">
        <f>'Приложение 2 (вед стр расходы)'!K281+'Приложение 2 (вед стр расходы)'!K175</f>
        <v>394.13782000000003</v>
      </c>
      <c r="F21" s="59">
        <f>'Приложение 2 (вед стр расходы)'!L281+'Приложение 2 (вед стр расходы)'!L175</f>
        <v>390.63782000000003</v>
      </c>
      <c r="G21" s="59">
        <f t="shared" si="5"/>
        <v>99.111985751583049</v>
      </c>
      <c r="H21" s="59">
        <f t="shared" si="6"/>
        <v>99.111985751583049</v>
      </c>
    </row>
    <row r="22" spans="1:8" ht="21" customHeight="1" x14ac:dyDescent="0.2">
      <c r="A22" s="69" t="s">
        <v>108</v>
      </c>
      <c r="B22" s="70" t="s">
        <v>74</v>
      </c>
      <c r="C22" s="70"/>
      <c r="D22" s="72">
        <f>D23+D24+D25</f>
        <v>6729.5855199999996</v>
      </c>
      <c r="E22" s="72">
        <f>E23+E24+E25</f>
        <v>6729.5855199999996</v>
      </c>
      <c r="F22" s="72">
        <f>F23+F24+F25</f>
        <v>6729.5855199999996</v>
      </c>
      <c r="G22" s="72">
        <f t="shared" si="5"/>
        <v>99.999999999999986</v>
      </c>
      <c r="H22" s="72">
        <f t="shared" si="6"/>
        <v>99.999999999999986</v>
      </c>
    </row>
    <row r="23" spans="1:8" ht="24.75" customHeight="1" x14ac:dyDescent="0.2">
      <c r="A23" s="53" t="s">
        <v>109</v>
      </c>
      <c r="B23" s="54" t="s">
        <v>74</v>
      </c>
      <c r="C23" s="54" t="s">
        <v>45</v>
      </c>
      <c r="D23" s="59">
        <f>'Приложение 2 (вед стр расходы)'!J187</f>
        <v>4595.3455199999999</v>
      </c>
      <c r="E23" s="59">
        <f>'Приложение 2 (вед стр расходы)'!K187</f>
        <v>4595.3455199999999</v>
      </c>
      <c r="F23" s="59">
        <f>'Приложение 2 (вед стр расходы)'!L187</f>
        <v>4595.3455199999999</v>
      </c>
      <c r="G23" s="59">
        <f t="shared" si="5"/>
        <v>100</v>
      </c>
      <c r="H23" s="59">
        <f t="shared" si="6"/>
        <v>100</v>
      </c>
    </row>
    <row r="24" spans="1:8" ht="24.75" customHeight="1" x14ac:dyDescent="0.2">
      <c r="A24" s="55" t="s">
        <v>144</v>
      </c>
      <c r="B24" s="54" t="s">
        <v>74</v>
      </c>
      <c r="C24" s="54" t="s">
        <v>47</v>
      </c>
      <c r="D24" s="59">
        <f>'Приложение 2 (вед стр расходы)'!J289</f>
        <v>155.75399999999999</v>
      </c>
      <c r="E24" s="59">
        <f>'Приложение 2 (вед стр расходы)'!K289</f>
        <v>155.75399999999999</v>
      </c>
      <c r="F24" s="59">
        <f>'Приложение 2 (вед стр расходы)'!L289</f>
        <v>155.75399999999999</v>
      </c>
      <c r="G24" s="59">
        <f>F24*100/D24</f>
        <v>100</v>
      </c>
      <c r="H24" s="59">
        <f>F24*100/E24</f>
        <v>100</v>
      </c>
    </row>
    <row r="25" spans="1:8" ht="21.75" customHeight="1" x14ac:dyDescent="0.2">
      <c r="A25" s="88" t="s">
        <v>145</v>
      </c>
      <c r="B25" s="54" t="s">
        <v>74</v>
      </c>
      <c r="C25" s="54" t="s">
        <v>84</v>
      </c>
      <c r="D25" s="59">
        <f>'Приложение 2 (вед стр расходы)'!J295</f>
        <v>1978.4860000000001</v>
      </c>
      <c r="E25" s="59">
        <f>'Приложение 2 (вед стр расходы)'!K295</f>
        <v>1978.4860000000001</v>
      </c>
      <c r="F25" s="59">
        <f>'Приложение 2 (вед стр расходы)'!L295</f>
        <v>1978.4860000000001</v>
      </c>
      <c r="G25" s="59">
        <f>F25*100/D25</f>
        <v>100</v>
      </c>
      <c r="H25" s="59">
        <f>F25*100/E25</f>
        <v>100</v>
      </c>
    </row>
    <row r="26" spans="1:8" ht="25.5" customHeight="1" x14ac:dyDescent="0.2">
      <c r="A26" s="69" t="s">
        <v>650</v>
      </c>
      <c r="B26" s="69" t="s">
        <v>135</v>
      </c>
      <c r="C26" s="69"/>
      <c r="D26" s="72">
        <f>D27</f>
        <v>8258.9860000000008</v>
      </c>
      <c r="E26" s="72">
        <f t="shared" ref="E26:F26" si="7">E27</f>
        <v>8258.9860000000008</v>
      </c>
      <c r="F26" s="72">
        <f t="shared" si="7"/>
        <v>6389.8274599999995</v>
      </c>
      <c r="G26" s="59">
        <f t="shared" ref="G26:G27" si="8">F26*100/D26</f>
        <v>77.368183697126966</v>
      </c>
      <c r="H26" s="59">
        <f t="shared" ref="H26:H27" si="9">F26*100/E26</f>
        <v>77.368183697126966</v>
      </c>
    </row>
    <row r="27" spans="1:8" ht="25.5" customHeight="1" x14ac:dyDescent="0.2">
      <c r="A27" s="185" t="s">
        <v>647</v>
      </c>
      <c r="B27" s="54" t="s">
        <v>135</v>
      </c>
      <c r="C27" s="54" t="s">
        <v>74</v>
      </c>
      <c r="D27" s="59">
        <f>'Приложение 2 (вед стр расходы)'!J200</f>
        <v>8258.9860000000008</v>
      </c>
      <c r="E27" s="59">
        <f>'Приложение 2 (вед стр расходы)'!K200</f>
        <v>8258.9860000000008</v>
      </c>
      <c r="F27" s="59">
        <f>'Приложение 2 (вед стр расходы)'!L200</f>
        <v>6389.8274599999995</v>
      </c>
      <c r="G27" s="59">
        <f t="shared" si="8"/>
        <v>77.368183697126966</v>
      </c>
      <c r="H27" s="59">
        <f t="shared" si="9"/>
        <v>77.368183697126966</v>
      </c>
    </row>
    <row r="28" spans="1:8" ht="23.25" customHeight="1" x14ac:dyDescent="0.2">
      <c r="A28" s="69" t="s">
        <v>175</v>
      </c>
      <c r="B28" s="70" t="s">
        <v>75</v>
      </c>
      <c r="C28" s="70"/>
      <c r="D28" s="72">
        <f>D29+D30+D31+D32+D33</f>
        <v>352287.97419000004</v>
      </c>
      <c r="E28" s="72">
        <f>E29+E30+E31+E32+E33</f>
        <v>340861.27419000003</v>
      </c>
      <c r="F28" s="72">
        <f>F29+F30+F31+F32+F33</f>
        <v>338853.30778000003</v>
      </c>
      <c r="G28" s="72">
        <f t="shared" ref="G28:G30" si="10">F28*100/D28</f>
        <v>96.186453301197773</v>
      </c>
      <c r="H28" s="72">
        <f t="shared" ref="H28:H30" si="11">F28*100/E28</f>
        <v>99.410913893116316</v>
      </c>
    </row>
    <row r="29" spans="1:8" ht="29.25" customHeight="1" x14ac:dyDescent="0.2">
      <c r="A29" s="53" t="s">
        <v>176</v>
      </c>
      <c r="B29" s="54" t="s">
        <v>75</v>
      </c>
      <c r="C29" s="54" t="s">
        <v>45</v>
      </c>
      <c r="D29" s="59">
        <f>'Приложение 2 (вед стр расходы)'!J398</f>
        <v>93615.400000000009</v>
      </c>
      <c r="E29" s="59">
        <f>'Приложение 2 (вед стр расходы)'!K398</f>
        <v>92594.400000000009</v>
      </c>
      <c r="F29" s="59">
        <f>'Приложение 2 (вед стр расходы)'!L398</f>
        <v>92206.479680000004</v>
      </c>
      <c r="G29" s="59">
        <f t="shared" si="10"/>
        <v>98.494990866887278</v>
      </c>
      <c r="H29" s="59">
        <f t="shared" si="11"/>
        <v>99.581054232221376</v>
      </c>
    </row>
    <row r="30" spans="1:8" ht="32.25" customHeight="1" x14ac:dyDescent="0.2">
      <c r="A30" s="53" t="s">
        <v>180</v>
      </c>
      <c r="B30" s="54" t="s">
        <v>75</v>
      </c>
      <c r="C30" s="54" t="s">
        <v>47</v>
      </c>
      <c r="D30" s="59">
        <f>'Приложение 2 (вед стр расходы)'!J407</f>
        <v>223959.37419</v>
      </c>
      <c r="E30" s="59">
        <f>'Приложение 2 (вед стр расходы)'!K407</f>
        <v>213553.67418999999</v>
      </c>
      <c r="F30" s="59">
        <f>'Приложение 2 (вед стр расходы)'!L407</f>
        <v>212322.65339999998</v>
      </c>
      <c r="G30" s="59">
        <f t="shared" si="10"/>
        <v>94.804093004775154</v>
      </c>
      <c r="H30" s="59">
        <f t="shared" si="11"/>
        <v>99.4235543852527</v>
      </c>
    </row>
    <row r="31" spans="1:8" ht="20.25" customHeight="1" x14ac:dyDescent="0.2">
      <c r="A31" s="87" t="s">
        <v>186</v>
      </c>
      <c r="B31" s="54" t="s">
        <v>75</v>
      </c>
      <c r="C31" s="54" t="s">
        <v>84</v>
      </c>
      <c r="D31" s="59">
        <f>'Приложение 2 (вед стр расходы)'!J429</f>
        <v>30227.200000000001</v>
      </c>
      <c r="E31" s="59">
        <f>'Приложение 2 (вед стр расходы)'!K429</f>
        <v>30227.200000000001</v>
      </c>
      <c r="F31" s="59">
        <f>'Приложение 2 (вед стр расходы)'!L429</f>
        <v>29953.188159999998</v>
      </c>
      <c r="G31" s="59">
        <f t="shared" ref="G31:G35" si="12">F31*100/D31</f>
        <v>99.093492483590921</v>
      </c>
      <c r="H31" s="59">
        <f t="shared" ref="H31:H35" si="13">F31*100/E31</f>
        <v>99.093492483590921</v>
      </c>
    </row>
    <row r="32" spans="1:8" ht="21.75" customHeight="1" x14ac:dyDescent="0.2">
      <c r="A32" s="53" t="s">
        <v>193</v>
      </c>
      <c r="B32" s="54" t="s">
        <v>75</v>
      </c>
      <c r="C32" s="54" t="s">
        <v>75</v>
      </c>
      <c r="D32" s="59">
        <f>'Приложение 2 (вед стр расходы)'!J445</f>
        <v>59.7</v>
      </c>
      <c r="E32" s="59">
        <f>'Приложение 2 (вед стр расходы)'!K445</f>
        <v>59.7</v>
      </c>
      <c r="F32" s="59">
        <f>'Приложение 2 (вед стр расходы)'!L445</f>
        <v>11.12688</v>
      </c>
      <c r="G32" s="59">
        <f t="shared" si="12"/>
        <v>18.637989949748743</v>
      </c>
      <c r="H32" s="59">
        <f t="shared" si="13"/>
        <v>18.637989949748743</v>
      </c>
    </row>
    <row r="33" spans="1:8" ht="25.5" customHeight="1" x14ac:dyDescent="0.2">
      <c r="A33" s="53" t="s">
        <v>198</v>
      </c>
      <c r="B33" s="54" t="s">
        <v>75</v>
      </c>
      <c r="C33" s="54" t="s">
        <v>99</v>
      </c>
      <c r="D33" s="59">
        <f>'Приложение 2 (вед стр расходы)'!J452</f>
        <v>4426.3</v>
      </c>
      <c r="E33" s="59">
        <f>'Приложение 2 (вед стр расходы)'!K452</f>
        <v>4426.3</v>
      </c>
      <c r="F33" s="59">
        <f>'Приложение 2 (вед стр расходы)'!L452</f>
        <v>4359.8596600000001</v>
      </c>
      <c r="G33" s="59">
        <f t="shared" si="12"/>
        <v>98.498964372048889</v>
      </c>
      <c r="H33" s="59">
        <f t="shared" si="13"/>
        <v>98.498964372048889</v>
      </c>
    </row>
    <row r="34" spans="1:8" ht="29.25" customHeight="1" x14ac:dyDescent="0.2">
      <c r="A34" s="69" t="s">
        <v>201</v>
      </c>
      <c r="B34" s="70" t="s">
        <v>96</v>
      </c>
      <c r="C34" s="70"/>
      <c r="D34" s="72">
        <f>D35+D36</f>
        <v>37030.936600000001</v>
      </c>
      <c r="E34" s="72">
        <f>E35+E36</f>
        <v>36852.936600000001</v>
      </c>
      <c r="F34" s="72">
        <f>F35+F36</f>
        <v>36617.592499999992</v>
      </c>
      <c r="G34" s="72">
        <f t="shared" si="12"/>
        <v>98.883787076560168</v>
      </c>
      <c r="H34" s="72">
        <f t="shared" si="13"/>
        <v>99.36139661662672</v>
      </c>
    </row>
    <row r="35" spans="1:8" ht="26.25" customHeight="1" x14ac:dyDescent="0.2">
      <c r="A35" s="53" t="s">
        <v>202</v>
      </c>
      <c r="B35" s="54" t="s">
        <v>96</v>
      </c>
      <c r="C35" s="54" t="s">
        <v>45</v>
      </c>
      <c r="D35" s="59">
        <f>'Приложение 2 (вед стр расходы)'!J467</f>
        <v>33104.936600000001</v>
      </c>
      <c r="E35" s="59">
        <f>'Приложение 2 (вед стр расходы)'!K467</f>
        <v>32926.936600000001</v>
      </c>
      <c r="F35" s="59">
        <f>'Приложение 2 (вед стр расходы)'!L467</f>
        <v>32734.111159999993</v>
      </c>
      <c r="G35" s="59">
        <f t="shared" si="12"/>
        <v>98.879848511777524</v>
      </c>
      <c r="H35" s="59">
        <f t="shared" si="13"/>
        <v>99.414383905971974</v>
      </c>
    </row>
    <row r="36" spans="1:8" ht="25.5" customHeight="1" x14ac:dyDescent="0.2">
      <c r="A36" s="87" t="s">
        <v>213</v>
      </c>
      <c r="B36" s="54" t="s">
        <v>96</v>
      </c>
      <c r="C36" s="54" t="s">
        <v>54</v>
      </c>
      <c r="D36" s="59">
        <f>'Приложение 2 (вед стр расходы)'!J496</f>
        <v>3926</v>
      </c>
      <c r="E36" s="59">
        <f>'Приложение 2 (вед стр расходы)'!K496</f>
        <v>3926</v>
      </c>
      <c r="F36" s="59">
        <f>'Приложение 2 (вед стр расходы)'!L496</f>
        <v>3883.4813399999998</v>
      </c>
      <c r="G36" s="59">
        <f t="shared" ref="G36" si="14">F36*100/D36</f>
        <v>98.916997962302588</v>
      </c>
      <c r="H36" s="59">
        <f t="shared" ref="H36" si="15">F36*100/E36</f>
        <v>98.916997962302588</v>
      </c>
    </row>
    <row r="37" spans="1:8" ht="27.75" customHeight="1" x14ac:dyDescent="0.2">
      <c r="A37" s="69" t="s">
        <v>114</v>
      </c>
      <c r="B37" s="70" t="s">
        <v>16</v>
      </c>
      <c r="C37" s="70"/>
      <c r="D37" s="72">
        <f>D38+D40+D39</f>
        <v>28507.382709999998</v>
      </c>
      <c r="E37" s="72">
        <f>E38+E40+E39</f>
        <v>27976.382709999998</v>
      </c>
      <c r="F37" s="72">
        <f>F38+F40+F39</f>
        <v>25845.838660000001</v>
      </c>
      <c r="G37" s="72">
        <f t="shared" si="5"/>
        <v>90.66366745388251</v>
      </c>
      <c r="H37" s="72">
        <f t="shared" si="6"/>
        <v>92.384490618086772</v>
      </c>
    </row>
    <row r="38" spans="1:8" ht="29.25" customHeight="1" x14ac:dyDescent="0.2">
      <c r="A38" s="53" t="s">
        <v>115</v>
      </c>
      <c r="B38" s="54" t="s">
        <v>16</v>
      </c>
      <c r="C38" s="54" t="s">
        <v>45</v>
      </c>
      <c r="D38" s="59">
        <f>'Приложение 2 (вед стр расходы)'!J212</f>
        <v>3627.6493100000002</v>
      </c>
      <c r="E38" s="59">
        <f>'Приложение 2 (вед стр расходы)'!K212</f>
        <v>3627.6493100000002</v>
      </c>
      <c r="F38" s="59">
        <f>'Приложение 2 (вед стр расходы)'!L212</f>
        <v>3627.6493100000002</v>
      </c>
      <c r="G38" s="59">
        <f t="shared" si="5"/>
        <v>100</v>
      </c>
      <c r="H38" s="59">
        <f t="shared" si="6"/>
        <v>100</v>
      </c>
    </row>
    <row r="39" spans="1:8" ht="21.75" customHeight="1" x14ac:dyDescent="0.2">
      <c r="A39" s="88" t="s">
        <v>118</v>
      </c>
      <c r="B39" s="90" t="s">
        <v>16</v>
      </c>
      <c r="C39" s="54" t="s">
        <v>84</v>
      </c>
      <c r="D39" s="59">
        <f>'Приложение 2 (вед стр расходы)'!J218+'Приложение 2 (вед стр расходы)'!J504</f>
        <v>5768.7554</v>
      </c>
      <c r="E39" s="59">
        <f>'Приложение 2 (вед стр расходы)'!K218+'Приложение 2 (вед стр расходы)'!K504</f>
        <v>5768.7554</v>
      </c>
      <c r="F39" s="59">
        <f>'Приложение 2 (вед стр расходы)'!L218+'Приложение 2 (вед стр расходы)'!L504</f>
        <v>5422.3391199999996</v>
      </c>
      <c r="G39" s="59">
        <f t="shared" si="5"/>
        <v>93.994956347083118</v>
      </c>
      <c r="H39" s="59">
        <f t="shared" si="6"/>
        <v>93.994956347083118</v>
      </c>
    </row>
    <row r="40" spans="1:8" ht="24" customHeight="1" x14ac:dyDescent="0.2">
      <c r="A40" s="53" t="s">
        <v>122</v>
      </c>
      <c r="B40" s="54" t="s">
        <v>16</v>
      </c>
      <c r="C40" s="54" t="s">
        <v>54</v>
      </c>
      <c r="D40" s="59">
        <f>'Приложение 2 (вед стр расходы)'!J516+'Приложение 2 (вед стр расходы)'!J231</f>
        <v>19110.977999999999</v>
      </c>
      <c r="E40" s="59">
        <f>'Приложение 2 (вед стр расходы)'!K516+'Приложение 2 (вед стр расходы)'!K231</f>
        <v>18579.977999999999</v>
      </c>
      <c r="F40" s="59">
        <f>'Приложение 2 (вед стр расходы)'!L516+'Приложение 2 (вед стр расходы)'!L231</f>
        <v>16795.85023</v>
      </c>
      <c r="G40" s="59">
        <f t="shared" si="5"/>
        <v>87.88587496673378</v>
      </c>
      <c r="H40" s="59">
        <f t="shared" si="6"/>
        <v>90.397578673128677</v>
      </c>
    </row>
    <row r="41" spans="1:8" ht="19.5" customHeight="1" x14ac:dyDescent="0.2">
      <c r="A41" s="69" t="s">
        <v>216</v>
      </c>
      <c r="B41" s="70" t="s">
        <v>17</v>
      </c>
      <c r="C41" s="70"/>
      <c r="D41" s="72">
        <f>D42</f>
        <v>33.299999999999997</v>
      </c>
      <c r="E41" s="72">
        <f t="shared" ref="E41:F41" si="16">E42</f>
        <v>33.299999999999997</v>
      </c>
      <c r="F41" s="72">
        <f t="shared" si="16"/>
        <v>0</v>
      </c>
      <c r="G41" s="72">
        <f t="shared" ref="G41:G42" si="17">F41*100/D41</f>
        <v>0</v>
      </c>
      <c r="H41" s="72">
        <f t="shared" ref="H41:H42" si="18">F41*100/E41</f>
        <v>0</v>
      </c>
    </row>
    <row r="42" spans="1:8" ht="22.5" customHeight="1" x14ac:dyDescent="0.2">
      <c r="A42" s="53" t="s">
        <v>217</v>
      </c>
      <c r="B42" s="54" t="s">
        <v>17</v>
      </c>
      <c r="C42" s="54" t="s">
        <v>45</v>
      </c>
      <c r="D42" s="59">
        <f>'Приложение 2 (вед стр расходы)'!J523</f>
        <v>33.299999999999997</v>
      </c>
      <c r="E42" s="59">
        <f>'Приложение 2 (вед стр расходы)'!K523</f>
        <v>33.299999999999997</v>
      </c>
      <c r="F42" s="59">
        <f>'Приложение 2 (вед стр расходы)'!L523</f>
        <v>0</v>
      </c>
      <c r="G42" s="59">
        <f t="shared" si="17"/>
        <v>0</v>
      </c>
      <c r="H42" s="59">
        <f t="shared" si="18"/>
        <v>0</v>
      </c>
    </row>
    <row r="43" spans="1:8" ht="12.75" customHeight="1" x14ac:dyDescent="0.2">
      <c r="A43" s="94" t="s">
        <v>127</v>
      </c>
      <c r="B43" s="70" t="s">
        <v>19</v>
      </c>
      <c r="C43" s="70"/>
      <c r="D43" s="72">
        <f t="shared" ref="D43:F43" si="19">D44</f>
        <v>1450</v>
      </c>
      <c r="E43" s="72">
        <f t="shared" si="19"/>
        <v>1450</v>
      </c>
      <c r="F43" s="72">
        <f t="shared" si="19"/>
        <v>1450</v>
      </c>
      <c r="G43" s="72">
        <f t="shared" ref="G43:G44" si="20">F43*100/D43</f>
        <v>100</v>
      </c>
      <c r="H43" s="72">
        <f t="shared" ref="H43:H44" si="21">F43*100/E43</f>
        <v>100</v>
      </c>
    </row>
    <row r="44" spans="1:8" ht="23.25" customHeight="1" x14ac:dyDescent="0.2">
      <c r="A44" s="87" t="s">
        <v>128</v>
      </c>
      <c r="B44" s="54" t="s">
        <v>19</v>
      </c>
      <c r="C44" s="54" t="s">
        <v>47</v>
      </c>
      <c r="D44" s="59">
        <v>1450</v>
      </c>
      <c r="E44" s="59">
        <v>1450</v>
      </c>
      <c r="F44" s="59">
        <v>1450</v>
      </c>
      <c r="G44" s="59">
        <f t="shared" si="20"/>
        <v>100</v>
      </c>
      <c r="H44" s="59">
        <f t="shared" si="21"/>
        <v>100</v>
      </c>
    </row>
    <row r="45" spans="1:8" ht="25.5" customHeight="1" x14ac:dyDescent="0.2">
      <c r="A45" s="94" t="s">
        <v>148</v>
      </c>
      <c r="B45" s="70" t="s">
        <v>80</v>
      </c>
      <c r="C45" s="70"/>
      <c r="D45" s="72">
        <f>D46</f>
        <v>43.3</v>
      </c>
      <c r="E45" s="72">
        <f>E46</f>
        <v>43.3</v>
      </c>
      <c r="F45" s="72">
        <f>F46</f>
        <v>42.360459999999996</v>
      </c>
      <c r="G45" s="72">
        <f t="shared" ref="G45:G48" si="22">F45*100/D45</f>
        <v>97.830161662817545</v>
      </c>
      <c r="H45" s="72">
        <f t="shared" ref="H45:H48" si="23">F45*100/E45</f>
        <v>97.830161662817545</v>
      </c>
    </row>
    <row r="46" spans="1:8" ht="25.5" customHeight="1" x14ac:dyDescent="0.2">
      <c r="A46" s="87" t="s">
        <v>149</v>
      </c>
      <c r="B46" s="54" t="s">
        <v>80</v>
      </c>
      <c r="C46" s="54" t="s">
        <v>45</v>
      </c>
      <c r="D46" s="59">
        <f>'Приложение 2 (вед стр расходы)'!J303</f>
        <v>43.3</v>
      </c>
      <c r="E46" s="59">
        <f>'Приложение 2 (вед стр расходы)'!K303</f>
        <v>43.3</v>
      </c>
      <c r="F46" s="59">
        <f>'Приложение 2 (вед стр расходы)'!L303</f>
        <v>42.360459999999996</v>
      </c>
      <c r="G46" s="59">
        <f t="shared" si="22"/>
        <v>97.830161662817545</v>
      </c>
      <c r="H46" s="59">
        <f t="shared" si="23"/>
        <v>97.830161662817545</v>
      </c>
    </row>
    <row r="47" spans="1:8" ht="38.25" customHeight="1" x14ac:dyDescent="0.2">
      <c r="A47" s="94" t="s">
        <v>155</v>
      </c>
      <c r="B47" s="101">
        <v>14</v>
      </c>
      <c r="C47" s="101"/>
      <c r="D47" s="72">
        <f>D48</f>
        <v>5.7</v>
      </c>
      <c r="E47" s="72">
        <f t="shared" ref="E47:F47" si="24">E48</f>
        <v>5.7</v>
      </c>
      <c r="F47" s="72">
        <f t="shared" si="24"/>
        <v>5.7</v>
      </c>
      <c r="G47" s="72">
        <f t="shared" si="22"/>
        <v>100</v>
      </c>
      <c r="H47" s="72">
        <f t="shared" si="23"/>
        <v>100</v>
      </c>
    </row>
    <row r="48" spans="1:8" ht="63.75" customHeight="1" x14ac:dyDescent="0.2">
      <c r="A48" s="87" t="s">
        <v>331</v>
      </c>
      <c r="B48" s="95">
        <v>14</v>
      </c>
      <c r="C48" s="54" t="s">
        <v>45</v>
      </c>
      <c r="D48" s="59">
        <f>'Приложение 2 (вед стр расходы)'!J311</f>
        <v>5.7</v>
      </c>
      <c r="E48" s="59">
        <f>'Приложение 2 (вед стр расходы)'!K311</f>
        <v>5.7</v>
      </c>
      <c r="F48" s="59">
        <f>'Приложение 2 (вед стр расходы)'!L311</f>
        <v>5.7</v>
      </c>
      <c r="G48" s="59">
        <f t="shared" si="22"/>
        <v>100</v>
      </c>
      <c r="H48" s="59">
        <f t="shared" si="23"/>
        <v>100</v>
      </c>
    </row>
  </sheetData>
  <autoFilter ref="A1:H50" xr:uid="{00000000-0009-0000-0000-000002000000}">
    <filterColumn colId="3" showButton="0"/>
    <filterColumn colId="4" showButton="0"/>
    <filterColumn colId="5" hiddenButton="1" showButton="0"/>
    <filterColumn colId="6" hiddenButton="1" showButton="0"/>
  </autoFilter>
  <mergeCells count="11">
    <mergeCell ref="D1:I1"/>
    <mergeCell ref="E4:E5"/>
    <mergeCell ref="F4:F5"/>
    <mergeCell ref="G4:G5"/>
    <mergeCell ref="H4:H5"/>
    <mergeCell ref="A2:H2"/>
    <mergeCell ref="A4:A5"/>
    <mergeCell ref="B4:B5"/>
    <mergeCell ref="C4:C5"/>
    <mergeCell ref="D4:D5"/>
    <mergeCell ref="G3:H3"/>
  </mergeCells>
  <conditionalFormatting sqref="A16">
    <cfRule type="expression" dxfId="7" priority="64" stopIfTrue="1">
      <formula>#REF!=""</formula>
    </cfRule>
    <cfRule type="expression" dxfId="6" priority="65" stopIfTrue="1">
      <formula>$D16&lt;&gt;""</formula>
    </cfRule>
    <cfRule type="expression" dxfId="5" priority="66" stopIfTrue="1">
      <formula>AND(#REF!="",#REF!&lt;&gt;"")</formula>
    </cfRule>
  </conditionalFormatting>
  <conditionalFormatting sqref="A32:A35 A45:A46">
    <cfRule type="expression" dxfId="4" priority="46" stopIfTrue="1">
      <formula>#REF!=""</formula>
    </cfRule>
    <cfRule type="expression" dxfId="3" priority="47" stopIfTrue="1">
      <formula>#REF!&lt;&gt;""</formula>
    </cfRule>
    <cfRule type="expression" dxfId="2" priority="48" stopIfTrue="1">
      <formula>AND(#REF!="",#REF!&lt;&gt;"")</formula>
    </cfRule>
  </conditionalFormatting>
  <pageMargins left="1.0236220472440944" right="7.874015748031496E-2" top="0.19685039370078741" bottom="0.19685039370078741" header="0.31496062992125984" footer="0.31496062992125984"/>
  <pageSetup paperSize="9" scale="80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5"/>
  <sheetViews>
    <sheetView tabSelected="1" view="pageBreakPreview" topLeftCell="A25" zoomScale="85" zoomScaleSheetLayoutView="85" workbookViewId="0">
      <selection activeCell="C17" sqref="C17"/>
    </sheetView>
  </sheetViews>
  <sheetFormatPr defaultColWidth="9.33203125" defaultRowHeight="12.75" x14ac:dyDescent="0.2"/>
  <cols>
    <col min="1" max="1" width="48.5" style="5" customWidth="1"/>
    <col min="2" max="2" width="63.6640625" style="5" customWidth="1"/>
    <col min="3" max="3" width="17.5" style="5" customWidth="1"/>
    <col min="4" max="4" width="18.6640625" style="5" customWidth="1"/>
    <col min="5" max="5" width="18" style="5" customWidth="1"/>
    <col min="6" max="6" width="24" style="5" customWidth="1"/>
    <col min="7" max="7" width="17.33203125" style="5" customWidth="1"/>
    <col min="8" max="8" width="17.5" style="5" customWidth="1"/>
    <col min="9" max="16384" width="9.33203125" style="5"/>
  </cols>
  <sheetData>
    <row r="1" spans="1:8" ht="12.75" customHeight="1" x14ac:dyDescent="0.2">
      <c r="B1" s="176"/>
      <c r="C1" s="218" t="s">
        <v>758</v>
      </c>
      <c r="D1" s="218"/>
      <c r="E1" s="218"/>
      <c r="F1" s="44"/>
    </row>
    <row r="2" spans="1:8" x14ac:dyDescent="0.2">
      <c r="B2" s="177"/>
      <c r="C2" s="218"/>
      <c r="D2" s="218"/>
      <c r="E2" s="218"/>
      <c r="F2" s="44"/>
    </row>
    <row r="3" spans="1:8" x14ac:dyDescent="0.2">
      <c r="B3" s="177"/>
      <c r="C3" s="218"/>
      <c r="D3" s="218"/>
      <c r="E3" s="218"/>
      <c r="F3" s="44"/>
    </row>
    <row r="4" spans="1:8" x14ac:dyDescent="0.2">
      <c r="B4" s="177"/>
      <c r="C4" s="218"/>
      <c r="D4" s="218"/>
      <c r="E4" s="218"/>
      <c r="F4" s="44"/>
    </row>
    <row r="5" spans="1:8" ht="15.75" customHeight="1" x14ac:dyDescent="0.2">
      <c r="B5" s="177"/>
      <c r="C5" s="218"/>
      <c r="D5" s="218"/>
      <c r="E5" s="218"/>
      <c r="F5" s="44"/>
    </row>
    <row r="6" spans="1:8" ht="15.75" customHeight="1" x14ac:dyDescent="0.2">
      <c r="B6" s="177"/>
      <c r="C6" s="218"/>
      <c r="D6" s="218"/>
      <c r="E6" s="218"/>
      <c r="F6" s="44"/>
    </row>
    <row r="7" spans="1:8" ht="15.75" customHeight="1" x14ac:dyDescent="0.2">
      <c r="B7" s="177"/>
      <c r="C7" s="218"/>
      <c r="D7" s="218"/>
      <c r="E7" s="218"/>
      <c r="F7" s="44"/>
    </row>
    <row r="8" spans="1:8" ht="15.75" customHeight="1" x14ac:dyDescent="0.2">
      <c r="B8" s="177"/>
      <c r="C8" s="218"/>
      <c r="D8" s="218"/>
      <c r="E8" s="218"/>
      <c r="F8" s="44"/>
    </row>
    <row r="9" spans="1:8" ht="12.75" customHeight="1" x14ac:dyDescent="0.2">
      <c r="A9" s="51"/>
      <c r="B9" s="221"/>
      <c r="C9" s="221"/>
      <c r="D9" s="221"/>
      <c r="E9" s="221"/>
      <c r="F9" s="44"/>
    </row>
    <row r="10" spans="1:8" ht="57" customHeight="1" x14ac:dyDescent="0.25">
      <c r="A10" s="219" t="s">
        <v>757</v>
      </c>
      <c r="B10" s="219"/>
      <c r="C10" s="219"/>
      <c r="D10" s="219"/>
      <c r="E10" s="219"/>
      <c r="F10" s="44"/>
    </row>
    <row r="11" spans="1:8" x14ac:dyDescent="0.2">
      <c r="A11" s="45"/>
      <c r="B11" s="44"/>
      <c r="C11" s="44"/>
      <c r="D11" s="44"/>
      <c r="E11" s="44"/>
      <c r="F11" s="44"/>
      <c r="H11" s="44"/>
    </row>
    <row r="12" spans="1:8" ht="22.5" customHeight="1" x14ac:dyDescent="0.25">
      <c r="A12" s="43"/>
      <c r="B12" s="43"/>
      <c r="C12" s="43"/>
      <c r="D12" s="43"/>
      <c r="E12" s="43" t="s">
        <v>1</v>
      </c>
      <c r="H12" s="43"/>
    </row>
    <row r="13" spans="1:8" ht="18.75" customHeight="1" x14ac:dyDescent="0.2">
      <c r="A13" s="220" t="s">
        <v>21</v>
      </c>
      <c r="B13" s="222" t="s">
        <v>22</v>
      </c>
      <c r="C13" s="216" t="s">
        <v>382</v>
      </c>
      <c r="D13" s="216" t="s">
        <v>383</v>
      </c>
      <c r="E13" s="216" t="s">
        <v>384</v>
      </c>
    </row>
    <row r="14" spans="1:8" ht="73.5" customHeight="1" x14ac:dyDescent="0.2">
      <c r="A14" s="220"/>
      <c r="B14" s="222"/>
      <c r="C14" s="217"/>
      <c r="D14" s="217"/>
      <c r="E14" s="217"/>
      <c r="H14" s="42"/>
    </row>
    <row r="15" spans="1:8" ht="15.75" hidden="1" customHeight="1" x14ac:dyDescent="0.25">
      <c r="A15" s="224"/>
      <c r="B15" s="225"/>
      <c r="C15" s="225"/>
      <c r="D15" s="225"/>
      <c r="E15" s="226"/>
    </row>
    <row r="16" spans="1:8" ht="15.75" hidden="1" x14ac:dyDescent="0.25">
      <c r="A16" s="41"/>
      <c r="B16" s="40"/>
      <c r="C16" s="40"/>
      <c r="D16" s="40"/>
      <c r="E16" s="39"/>
      <c r="H16" s="38"/>
    </row>
    <row r="17" spans="1:8" ht="15.75" x14ac:dyDescent="0.25">
      <c r="A17" s="37" t="s">
        <v>7</v>
      </c>
      <c r="B17" s="36" t="s">
        <v>8</v>
      </c>
      <c r="C17" s="36" t="s">
        <v>9</v>
      </c>
      <c r="D17" s="36" t="s">
        <v>10</v>
      </c>
      <c r="E17" s="35">
        <v>5</v>
      </c>
      <c r="H17" s="34"/>
    </row>
    <row r="18" spans="1:8" ht="48" customHeight="1" x14ac:dyDescent="0.25">
      <c r="A18" s="24" t="s">
        <v>307</v>
      </c>
      <c r="B18" s="26" t="s">
        <v>330</v>
      </c>
      <c r="C18" s="23">
        <f>C52</f>
        <v>24696.29999999993</v>
      </c>
      <c r="D18" s="23">
        <f>D52</f>
        <v>-11475.099999999977</v>
      </c>
      <c r="E18" s="23">
        <f>E52</f>
        <v>-46.464855059259925</v>
      </c>
      <c r="H18" s="33"/>
    </row>
    <row r="19" spans="1:8" ht="28.5" hidden="1" customHeight="1" x14ac:dyDescent="0.25">
      <c r="A19" s="48" t="s">
        <v>374</v>
      </c>
      <c r="B19" s="20" t="s">
        <v>373</v>
      </c>
      <c r="C19" s="50"/>
      <c r="D19" s="50"/>
      <c r="E19" s="50"/>
      <c r="H19" s="32"/>
    </row>
    <row r="20" spans="1:8" ht="35.25" hidden="1" customHeight="1" x14ac:dyDescent="0.25">
      <c r="A20" s="24" t="s">
        <v>329</v>
      </c>
      <c r="B20" s="26" t="s">
        <v>306</v>
      </c>
      <c r="C20" s="23">
        <f>C21+C23</f>
        <v>0</v>
      </c>
      <c r="D20" s="23">
        <f>D21+D23</f>
        <v>0</v>
      </c>
      <c r="E20" s="23">
        <f>E21+E23</f>
        <v>0</v>
      </c>
      <c r="H20" s="27"/>
    </row>
    <row r="21" spans="1:8" ht="31.5" hidden="1" x14ac:dyDescent="0.25">
      <c r="A21" s="48" t="s">
        <v>328</v>
      </c>
      <c r="B21" s="30" t="s">
        <v>372</v>
      </c>
      <c r="C21" s="50">
        <f>C22</f>
        <v>0</v>
      </c>
      <c r="D21" s="50">
        <f>D22</f>
        <v>0</v>
      </c>
      <c r="E21" s="50">
        <f>E22</f>
        <v>0</v>
      </c>
      <c r="H21" s="49"/>
    </row>
    <row r="22" spans="1:8" ht="47.25" hidden="1" x14ac:dyDescent="0.25">
      <c r="A22" s="48" t="s">
        <v>327</v>
      </c>
      <c r="B22" s="30" t="s">
        <v>371</v>
      </c>
      <c r="C22" s="50"/>
      <c r="D22" s="50"/>
      <c r="E22" s="50">
        <v>0</v>
      </c>
      <c r="H22" s="49"/>
    </row>
    <row r="23" spans="1:8" ht="35.25" hidden="1" customHeight="1" x14ac:dyDescent="0.25">
      <c r="A23" s="48" t="s">
        <v>370</v>
      </c>
      <c r="B23" s="30" t="s">
        <v>369</v>
      </c>
      <c r="C23" s="50"/>
      <c r="D23" s="50"/>
      <c r="E23" s="50"/>
      <c r="H23" s="25"/>
    </row>
    <row r="24" spans="1:8" ht="48" hidden="1" customHeight="1" x14ac:dyDescent="0.25">
      <c r="A24" s="19" t="s">
        <v>368</v>
      </c>
      <c r="B24" s="30" t="s">
        <v>367</v>
      </c>
      <c r="C24" s="50"/>
      <c r="D24" s="50"/>
      <c r="E24" s="50"/>
      <c r="H24" s="25"/>
    </row>
    <row r="25" spans="1:8" ht="31.5" x14ac:dyDescent="0.25">
      <c r="A25" s="24" t="s">
        <v>326</v>
      </c>
      <c r="B25" s="26" t="s">
        <v>325</v>
      </c>
      <c r="C25" s="23">
        <f>SUM(C26+C31)</f>
        <v>0</v>
      </c>
      <c r="D25" s="23">
        <f>SUM(D26+D31)</f>
        <v>0</v>
      </c>
      <c r="E25" s="23"/>
      <c r="F25" s="212"/>
      <c r="G25" s="213"/>
      <c r="H25" s="27"/>
    </row>
    <row r="26" spans="1:8" ht="52.5" hidden="1" customHeight="1" x14ac:dyDescent="0.25">
      <c r="A26" s="48" t="s">
        <v>366</v>
      </c>
      <c r="B26" s="30" t="s">
        <v>365</v>
      </c>
      <c r="C26" s="50">
        <f>C28+C29</f>
        <v>0</v>
      </c>
      <c r="D26" s="50">
        <f>D28+D29</f>
        <v>0</v>
      </c>
      <c r="E26" s="50">
        <f>E28+E29</f>
        <v>0</v>
      </c>
      <c r="F26" s="47"/>
      <c r="G26" s="47"/>
      <c r="H26" s="31"/>
    </row>
    <row r="27" spans="1:8" ht="63" hidden="1" customHeight="1" x14ac:dyDescent="0.25">
      <c r="A27" s="48" t="s">
        <v>364</v>
      </c>
      <c r="B27" s="30" t="s">
        <v>363</v>
      </c>
      <c r="C27" s="50">
        <f>C26</f>
        <v>0</v>
      </c>
      <c r="D27" s="50">
        <f>D26</f>
        <v>0</v>
      </c>
      <c r="E27" s="18">
        <f>E26</f>
        <v>0</v>
      </c>
      <c r="F27" s="47"/>
      <c r="G27" s="47"/>
      <c r="H27" s="31"/>
    </row>
    <row r="28" spans="1:8" ht="110.25" hidden="1" customHeight="1" x14ac:dyDescent="0.25">
      <c r="A28" s="48" t="s">
        <v>362</v>
      </c>
      <c r="B28" s="30" t="s">
        <v>361</v>
      </c>
      <c r="C28" s="50"/>
      <c r="D28" s="50"/>
      <c r="E28" s="18"/>
      <c r="F28" s="47"/>
      <c r="G28" s="47"/>
      <c r="H28" s="31"/>
    </row>
    <row r="29" spans="1:8" ht="110.25" hidden="1" customHeight="1" x14ac:dyDescent="0.25">
      <c r="A29" s="48" t="s">
        <v>360</v>
      </c>
      <c r="B29" s="30" t="s">
        <v>359</v>
      </c>
      <c r="C29" s="50"/>
      <c r="D29" s="50"/>
      <c r="E29" s="18"/>
      <c r="F29" s="47"/>
      <c r="G29" s="47"/>
      <c r="H29" s="31"/>
    </row>
    <row r="30" spans="1:8" ht="48.75" customHeight="1" x14ac:dyDescent="0.25">
      <c r="A30" s="24" t="s">
        <v>324</v>
      </c>
      <c r="B30" s="22" t="s">
        <v>323</v>
      </c>
      <c r="C30" s="50">
        <f t="shared" ref="C30:D31" si="0">C31</f>
        <v>0</v>
      </c>
      <c r="D30" s="50">
        <f t="shared" si="0"/>
        <v>0</v>
      </c>
      <c r="E30" s="23"/>
      <c r="F30" s="47"/>
      <c r="G30" s="47"/>
      <c r="H30" s="31"/>
    </row>
    <row r="31" spans="1:8" ht="47.25" x14ac:dyDescent="0.25">
      <c r="A31" s="48" t="s">
        <v>322</v>
      </c>
      <c r="B31" s="30" t="s">
        <v>321</v>
      </c>
      <c r="C31" s="50">
        <f t="shared" si="0"/>
        <v>0</v>
      </c>
      <c r="D31" s="29">
        <f t="shared" si="0"/>
        <v>0</v>
      </c>
      <c r="E31" s="23"/>
      <c r="F31" s="14"/>
      <c r="H31" s="28"/>
    </row>
    <row r="32" spans="1:8" ht="63" x14ac:dyDescent="0.25">
      <c r="A32" s="48" t="s">
        <v>320</v>
      </c>
      <c r="B32" s="30" t="s">
        <v>319</v>
      </c>
      <c r="C32" s="50">
        <v>0</v>
      </c>
      <c r="D32" s="29">
        <v>0</v>
      </c>
      <c r="E32" s="23"/>
      <c r="F32" s="14"/>
      <c r="H32" s="28"/>
    </row>
    <row r="33" spans="1:8" ht="111" hidden="1" customHeight="1" x14ac:dyDescent="0.25">
      <c r="A33" s="48" t="s">
        <v>358</v>
      </c>
      <c r="B33" s="30" t="s">
        <v>357</v>
      </c>
      <c r="C33" s="50"/>
      <c r="D33" s="50"/>
      <c r="E33" s="23" t="e">
        <f t="shared" ref="E33:E42" si="1">D33*100/C33</f>
        <v>#DIV/0!</v>
      </c>
      <c r="F33" s="14"/>
      <c r="H33" s="25"/>
    </row>
    <row r="34" spans="1:8" ht="111" hidden="1" customHeight="1" x14ac:dyDescent="0.25">
      <c r="A34" s="48" t="s">
        <v>356</v>
      </c>
      <c r="B34" s="30" t="s">
        <v>355</v>
      </c>
      <c r="C34" s="50"/>
      <c r="D34" s="50"/>
      <c r="E34" s="23" t="e">
        <f t="shared" si="1"/>
        <v>#DIV/0!</v>
      </c>
      <c r="F34" s="14"/>
      <c r="H34" s="25"/>
    </row>
    <row r="35" spans="1:8" ht="126.75" hidden="1" customHeight="1" x14ac:dyDescent="0.25">
      <c r="A35" s="48" t="s">
        <v>354</v>
      </c>
      <c r="B35" s="30" t="s">
        <v>353</v>
      </c>
      <c r="C35" s="50">
        <v>0</v>
      </c>
      <c r="D35" s="50"/>
      <c r="E35" s="23" t="e">
        <f t="shared" si="1"/>
        <v>#DIV/0!</v>
      </c>
      <c r="F35" s="14"/>
      <c r="H35" s="25"/>
    </row>
    <row r="36" spans="1:8" ht="144" hidden="1" customHeight="1" x14ac:dyDescent="0.25">
      <c r="A36" s="48" t="s">
        <v>352</v>
      </c>
      <c r="B36" s="30" t="s">
        <v>351</v>
      </c>
      <c r="C36" s="50"/>
      <c r="D36" s="50">
        <v>0</v>
      </c>
      <c r="E36" s="23" t="e">
        <f t="shared" si="1"/>
        <v>#DIV/0!</v>
      </c>
      <c r="F36" s="14"/>
      <c r="H36" s="25"/>
    </row>
    <row r="37" spans="1:8" ht="99" hidden="1" customHeight="1" x14ac:dyDescent="0.25">
      <c r="A37" s="48" t="s">
        <v>350</v>
      </c>
      <c r="B37" s="30" t="s">
        <v>349</v>
      </c>
      <c r="C37" s="50"/>
      <c r="D37" s="50">
        <v>0</v>
      </c>
      <c r="E37" s="23" t="e">
        <f t="shared" si="1"/>
        <v>#DIV/0!</v>
      </c>
      <c r="F37" s="14"/>
      <c r="H37" s="25"/>
    </row>
    <row r="38" spans="1:8" ht="31.5" x14ac:dyDescent="0.25">
      <c r="A38" s="24" t="s">
        <v>318</v>
      </c>
      <c r="B38" s="26" t="s">
        <v>348</v>
      </c>
      <c r="C38" s="23">
        <f>C39+C44</f>
        <v>24696.29999999993</v>
      </c>
      <c r="D38" s="23">
        <f>D39+D44</f>
        <v>-11475.099999999977</v>
      </c>
      <c r="E38" s="23">
        <f t="shared" si="1"/>
        <v>-46.464855059259925</v>
      </c>
      <c r="F38" s="14"/>
      <c r="H38" s="27"/>
    </row>
    <row r="39" spans="1:8" ht="15.75" x14ac:dyDescent="0.25">
      <c r="A39" s="24" t="s">
        <v>347</v>
      </c>
      <c r="B39" s="26" t="s">
        <v>346</v>
      </c>
      <c r="C39" s="23">
        <f>C42</f>
        <v>-586738.80000000005</v>
      </c>
      <c r="D39" s="23">
        <f>D42</f>
        <v>-608811.19999999995</v>
      </c>
      <c r="E39" s="23">
        <f t="shared" si="1"/>
        <v>103.76187836904597</v>
      </c>
      <c r="F39" s="14"/>
      <c r="H39" s="27"/>
    </row>
    <row r="40" spans="1:8" ht="15.75" x14ac:dyDescent="0.25">
      <c r="A40" s="48" t="s">
        <v>317</v>
      </c>
      <c r="B40" s="30" t="s">
        <v>316</v>
      </c>
      <c r="C40" s="50">
        <f>C42</f>
        <v>-586738.80000000005</v>
      </c>
      <c r="D40" s="50">
        <f>D42</f>
        <v>-608811.19999999995</v>
      </c>
      <c r="E40" s="23">
        <f t="shared" si="1"/>
        <v>103.76187836904597</v>
      </c>
      <c r="F40" s="14"/>
      <c r="G40" s="21"/>
      <c r="H40" s="49"/>
    </row>
    <row r="41" spans="1:8" ht="31.5" x14ac:dyDescent="0.25">
      <c r="A41" s="48" t="s">
        <v>315</v>
      </c>
      <c r="B41" s="30" t="s">
        <v>314</v>
      </c>
      <c r="C41" s="50">
        <f>C42</f>
        <v>-586738.80000000005</v>
      </c>
      <c r="D41" s="50">
        <f>D42</f>
        <v>-608811.19999999995</v>
      </c>
      <c r="E41" s="23">
        <f t="shared" si="1"/>
        <v>103.76187836904597</v>
      </c>
      <c r="F41" s="14"/>
      <c r="G41" s="21"/>
      <c r="H41" s="49"/>
    </row>
    <row r="42" spans="1:8" ht="21.75" customHeight="1" x14ac:dyDescent="0.2">
      <c r="A42" s="223" t="s">
        <v>313</v>
      </c>
      <c r="B42" s="214" t="s">
        <v>312</v>
      </c>
      <c r="C42" s="211">
        <v>-586738.80000000005</v>
      </c>
      <c r="D42" s="211">
        <v>-608811.19999999995</v>
      </c>
      <c r="E42" s="209">
        <f t="shared" si="1"/>
        <v>103.76187836904597</v>
      </c>
      <c r="F42" s="14"/>
      <c r="G42" s="21"/>
      <c r="H42" s="208"/>
    </row>
    <row r="43" spans="1:8" ht="10.5" customHeight="1" x14ac:dyDescent="0.2">
      <c r="A43" s="223"/>
      <c r="B43" s="214"/>
      <c r="C43" s="211"/>
      <c r="D43" s="211"/>
      <c r="E43" s="210"/>
      <c r="F43" s="14"/>
      <c r="G43" s="21"/>
      <c r="H43" s="208"/>
    </row>
    <row r="44" spans="1:8" ht="15.75" x14ac:dyDescent="0.25">
      <c r="A44" s="24" t="s">
        <v>345</v>
      </c>
      <c r="B44" s="26" t="s">
        <v>344</v>
      </c>
      <c r="C44" s="23">
        <f>C45</f>
        <v>611435.1</v>
      </c>
      <c r="D44" s="23">
        <f>D45</f>
        <v>597336.1</v>
      </c>
      <c r="E44" s="23">
        <f>D44*100/C44</f>
        <v>97.694113406312468</v>
      </c>
      <c r="F44" s="14"/>
      <c r="G44" s="21"/>
      <c r="H44" s="27"/>
    </row>
    <row r="45" spans="1:8" ht="15.75" x14ac:dyDescent="0.25">
      <c r="A45" s="24" t="s">
        <v>343</v>
      </c>
      <c r="B45" s="30" t="s">
        <v>311</v>
      </c>
      <c r="C45" s="50">
        <f>C48</f>
        <v>611435.1</v>
      </c>
      <c r="D45" s="50">
        <f>D46</f>
        <v>597336.1</v>
      </c>
      <c r="E45" s="23">
        <f>D45*100/C45</f>
        <v>97.694113406312468</v>
      </c>
      <c r="F45" s="14"/>
      <c r="G45" s="21"/>
      <c r="H45" s="49"/>
    </row>
    <row r="46" spans="1:8" ht="15.75" customHeight="1" x14ac:dyDescent="0.2">
      <c r="A46" s="223" t="s">
        <v>310</v>
      </c>
      <c r="B46" s="214" t="s">
        <v>309</v>
      </c>
      <c r="C46" s="211">
        <f>C48</f>
        <v>611435.1</v>
      </c>
      <c r="D46" s="211">
        <f>D48</f>
        <v>597336.1</v>
      </c>
      <c r="E46" s="209">
        <f>D46*100/C46</f>
        <v>97.694113406312468</v>
      </c>
      <c r="F46" s="14"/>
      <c r="G46" s="21"/>
      <c r="H46" s="208"/>
    </row>
    <row r="47" spans="1:8" ht="15.75" customHeight="1" x14ac:dyDescent="0.2">
      <c r="A47" s="223"/>
      <c r="B47" s="214"/>
      <c r="C47" s="211"/>
      <c r="D47" s="211"/>
      <c r="E47" s="210"/>
      <c r="F47" s="14"/>
      <c r="G47" s="21"/>
      <c r="H47" s="208"/>
    </row>
    <row r="48" spans="1:8" ht="31.5" x14ac:dyDescent="0.25">
      <c r="A48" s="48" t="s">
        <v>308</v>
      </c>
      <c r="B48" s="30" t="s">
        <v>342</v>
      </c>
      <c r="C48" s="46">
        <v>611435.1</v>
      </c>
      <c r="D48" s="50">
        <v>597336.1</v>
      </c>
      <c r="E48" s="23">
        <f t="shared" ref="E48:E52" si="2">D48*100/C48</f>
        <v>97.694113406312468</v>
      </c>
      <c r="F48" s="14"/>
      <c r="G48" s="21"/>
      <c r="H48" s="49"/>
    </row>
    <row r="49" spans="1:8" ht="31.5" hidden="1" customHeight="1" x14ac:dyDescent="0.25">
      <c r="A49" s="19" t="s">
        <v>341</v>
      </c>
      <c r="B49" s="20" t="s">
        <v>340</v>
      </c>
      <c r="C49" s="50">
        <f>C51</f>
        <v>0</v>
      </c>
      <c r="D49" s="18">
        <f>D51</f>
        <v>0</v>
      </c>
      <c r="E49" s="23" t="e">
        <f t="shared" si="2"/>
        <v>#DIV/0!</v>
      </c>
      <c r="F49" s="14"/>
      <c r="H49" s="17"/>
    </row>
    <row r="50" spans="1:8" ht="47.25" hidden="1" customHeight="1" x14ac:dyDescent="0.25">
      <c r="A50" s="19" t="s">
        <v>339</v>
      </c>
      <c r="B50" s="20" t="s">
        <v>338</v>
      </c>
      <c r="C50" s="50">
        <f>C51</f>
        <v>0</v>
      </c>
      <c r="D50" s="18">
        <f>D51</f>
        <v>0</v>
      </c>
      <c r="E50" s="23" t="e">
        <f t="shared" si="2"/>
        <v>#DIV/0!</v>
      </c>
      <c r="F50" s="14"/>
      <c r="G50" s="15"/>
      <c r="H50" s="17"/>
    </row>
    <row r="51" spans="1:8" ht="126.75" hidden="1" customHeight="1" x14ac:dyDescent="0.25">
      <c r="A51" s="19" t="s">
        <v>337</v>
      </c>
      <c r="B51" s="30" t="s">
        <v>336</v>
      </c>
      <c r="C51" s="50"/>
      <c r="D51" s="18"/>
      <c r="E51" s="23" t="e">
        <f t="shared" si="2"/>
        <v>#DIV/0!</v>
      </c>
      <c r="F51" s="14"/>
      <c r="H51" s="17"/>
    </row>
    <row r="52" spans="1:8" ht="31.5" x14ac:dyDescent="0.25">
      <c r="A52" s="48" t="s">
        <v>335</v>
      </c>
      <c r="B52" s="12" t="s">
        <v>334</v>
      </c>
      <c r="C52" s="16">
        <f>SUM(C20+C25+C38)</f>
        <v>24696.29999999993</v>
      </c>
      <c r="D52" s="11">
        <f>SUM(D20+D25+D38)</f>
        <v>-11475.099999999977</v>
      </c>
      <c r="E52" s="23">
        <f t="shared" si="2"/>
        <v>-46.464855059259925</v>
      </c>
      <c r="F52" s="14"/>
      <c r="G52" s="15"/>
      <c r="H52" s="10"/>
    </row>
    <row r="53" spans="1:8" ht="15.75" x14ac:dyDescent="0.25">
      <c r="A53" s="13"/>
      <c r="B53" s="12" t="s">
        <v>333</v>
      </c>
      <c r="C53" s="11">
        <f>SUM(C21+C26)</f>
        <v>0</v>
      </c>
      <c r="D53" s="11">
        <f>SUM(D21+D26)</f>
        <v>0</v>
      </c>
      <c r="E53" s="23"/>
      <c r="F53" s="14"/>
      <c r="H53" s="10"/>
    </row>
    <row r="54" spans="1:8" ht="15.75" x14ac:dyDescent="0.25">
      <c r="A54" s="13"/>
      <c r="B54" s="12" t="s">
        <v>332</v>
      </c>
      <c r="C54" s="11">
        <f>SUM(C23+C32)</f>
        <v>0</v>
      </c>
      <c r="D54" s="11">
        <f>SUM(D23+D32)</f>
        <v>0</v>
      </c>
      <c r="E54" s="23"/>
      <c r="H54" s="10"/>
    </row>
    <row r="55" spans="1:8" ht="15.75" x14ac:dyDescent="0.25">
      <c r="A55" s="8"/>
      <c r="B55" s="10"/>
      <c r="C55" s="10"/>
      <c r="D55" s="10"/>
      <c r="E55" s="8"/>
      <c r="H55" s="10"/>
    </row>
    <row r="56" spans="1:8" ht="15.75" x14ac:dyDescent="0.25">
      <c r="A56" s="9"/>
      <c r="B56" s="8"/>
      <c r="C56" s="8"/>
      <c r="D56" s="8"/>
      <c r="E56" s="8"/>
    </row>
    <row r="57" spans="1:8" ht="18.75" customHeight="1" x14ac:dyDescent="0.3">
      <c r="A57" s="7"/>
    </row>
    <row r="58" spans="1:8" ht="12.75" customHeight="1" x14ac:dyDescent="0.2"/>
    <row r="59" spans="1:8" ht="12.75" customHeight="1" x14ac:dyDescent="0.2"/>
    <row r="60" spans="1:8" ht="12.75" customHeight="1" x14ac:dyDescent="0.2">
      <c r="A60" s="215"/>
      <c r="C60" s="215"/>
      <c r="D60" s="215"/>
      <c r="E60" s="215"/>
    </row>
    <row r="61" spans="1:8" ht="36.75" customHeight="1" x14ac:dyDescent="0.2">
      <c r="A61" s="215"/>
      <c r="C61" s="215"/>
      <c r="D61" s="215"/>
      <c r="E61" s="215"/>
    </row>
    <row r="62" spans="1:8" ht="29.25" customHeight="1" x14ac:dyDescent="0.25">
      <c r="A62" s="6"/>
      <c r="C62" s="215"/>
      <c r="D62" s="215"/>
      <c r="E62" s="215"/>
    </row>
    <row r="63" spans="1:8" ht="12.75" customHeight="1" x14ac:dyDescent="0.2"/>
    <row r="64" spans="1:8" ht="12.75" customHeight="1" x14ac:dyDescent="0.2"/>
    <row r="65" ht="12.75" customHeight="1" x14ac:dyDescent="0.2"/>
  </sheetData>
  <mergeCells count="25">
    <mergeCell ref="A60:A61"/>
    <mergeCell ref="A42:A43"/>
    <mergeCell ref="A15:E15"/>
    <mergeCell ref="C60:E61"/>
    <mergeCell ref="D46:D47"/>
    <mergeCell ref="E46:E47"/>
    <mergeCell ref="C46:C47"/>
    <mergeCell ref="A46:A47"/>
    <mergeCell ref="C1:E8"/>
    <mergeCell ref="A10:E10"/>
    <mergeCell ref="A13:A14"/>
    <mergeCell ref="B9:E9"/>
    <mergeCell ref="B13:B14"/>
    <mergeCell ref="F25:G25"/>
    <mergeCell ref="B42:B43"/>
    <mergeCell ref="C62:E62"/>
    <mergeCell ref="C13:C14"/>
    <mergeCell ref="D13:D14"/>
    <mergeCell ref="E13:E14"/>
    <mergeCell ref="B46:B47"/>
    <mergeCell ref="H42:H43"/>
    <mergeCell ref="H46:H47"/>
    <mergeCell ref="E42:E43"/>
    <mergeCell ref="D42:D43"/>
    <mergeCell ref="C42:C43"/>
  </mergeCells>
  <conditionalFormatting sqref="A11">
    <cfRule type="expression" dxfId="1" priority="2" stopIfTrue="1">
      <formula>$F11&lt;&gt;""</formula>
    </cfRule>
  </conditionalFormatting>
  <conditionalFormatting sqref="H1:H8">
    <cfRule type="expression" dxfId="0" priority="1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1(Доходы)</vt:lpstr>
      <vt:lpstr>Приложение 2 (вед стр расходы)</vt:lpstr>
      <vt:lpstr>Приложение 3(раз и подр расход)</vt:lpstr>
      <vt:lpstr>Приложение 4(источники)</vt:lpstr>
      <vt:lpstr>'Приложение 1(Доходы)'!Заголовки_для_печати</vt:lpstr>
      <vt:lpstr>'Приложение 4(источники)'!Заголовки_для_печати</vt:lpstr>
      <vt:lpstr>'Приложение 1(Доходы)'!Область_печати</vt:lpstr>
      <vt:lpstr>'Приложение 4(источники)'!Область_печати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Светлана Андреевна Малькова</cp:lastModifiedBy>
  <cp:lastPrinted>2024-03-20T15:14:05Z</cp:lastPrinted>
  <dcterms:created xsi:type="dcterms:W3CDTF">2006-09-16T00:00:00Z</dcterms:created>
  <dcterms:modified xsi:type="dcterms:W3CDTF">2025-03-24T07:16:24Z</dcterms:modified>
</cp:coreProperties>
</file>